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 sheetId="1" r:id="rId4"/>
    <sheet state="visible" name="Email Data Input" sheetId="2" r:id="rId5"/>
    <sheet state="visible" name="Summary" sheetId="3" r:id="rId6"/>
    <sheet state="visible" name="Industry Benchmarks" sheetId="4" r:id="rId7"/>
    <sheet state="visible" name="Opens" sheetId="5" r:id="rId8"/>
    <sheet state="visible" name="Click Data Input" sheetId="6" r:id="rId9"/>
    <sheet state="visible" name="Clicks" sheetId="7" r:id="rId10"/>
  </sheets>
  <definedNames/>
  <calcPr/>
  <extLst>
    <ext uri="GoogleSheetsCustomDataVersion1">
      <go:sheetsCustomData xmlns:go="http://customooxmlschemas.google.com/" r:id="rId11" roundtripDataSignature="AMtx7mg9/FUjpdXGeAHRG960mhbE+/Eypw=="/>
    </ext>
  </extLst>
</workbook>
</file>

<file path=xl/sharedStrings.xml><?xml version="1.0" encoding="utf-8"?>
<sst xmlns="http://schemas.openxmlformats.org/spreadsheetml/2006/main" count="412" uniqueCount="182">
  <si>
    <t>Introduction</t>
  </si>
  <si>
    <t>Input your email data &gt;&gt;</t>
  </si>
  <si>
    <t>Email Data Input</t>
  </si>
  <si>
    <t>View email performance &gt;&gt;</t>
  </si>
  <si>
    <t>Default recipient number</t>
  </si>
  <si>
    <t>Subject*</t>
  </si>
  <si>
    <t>Sender</t>
  </si>
  <si>
    <t>Date sent*</t>
  </si>
  <si>
    <t>Time sent*</t>
  </si>
  <si>
    <t>Unique opens*</t>
  </si>
  <si>
    <t>Unique cicks*</t>
  </si>
  <si>
    <t>Opens</t>
  </si>
  <si>
    <t>Clicks</t>
  </si>
  <si>
    <t>Repeat opens</t>
  </si>
  <si>
    <t>Repeat clicks</t>
  </si>
  <si>
    <t>Desktop opens</t>
  </si>
  <si>
    <t>Desktop clicks</t>
  </si>
  <si>
    <t>Mobile opens</t>
  </si>
  <si>
    <t>Mobile clicks</t>
  </si>
  <si>
    <t>Recipients</t>
  </si>
  <si>
    <t># Recipients*</t>
  </si>
  <si>
    <t>Open %*</t>
  </si>
  <si>
    <t>Click %*</t>
  </si>
  <si>
    <t>Day sent</t>
  </si>
  <si>
    <t>Time sent</t>
  </si>
  <si>
    <t>Subject line length</t>
  </si>
  <si>
    <t>Open rate</t>
  </si>
  <si>
    <t>MoM Growth</t>
  </si>
  <si>
    <t>Industry</t>
  </si>
  <si>
    <t>Click rate</t>
  </si>
  <si>
    <t xml:space="preserve">Staffbase Business - 01/17 </t>
  </si>
  <si>
    <t>internal@staffbase.com</t>
  </si>
  <si>
    <t>everyone@Staffbase.com</t>
  </si>
  <si>
    <t>Unique Opens</t>
  </si>
  <si>
    <t>Transportation</t>
  </si>
  <si>
    <t>Staffbase News - January Edition</t>
  </si>
  <si>
    <t>Unique Clicks</t>
  </si>
  <si>
    <t>Food &amp; beverage</t>
  </si>
  <si>
    <t xml:space="preserve">Staffbase Business - 02/17 </t>
  </si>
  <si>
    <t>Utilities</t>
  </si>
  <si>
    <t>Staffbase News - February Edition</t>
  </si>
  <si>
    <t>Technology</t>
  </si>
  <si>
    <t>Desktop Opens</t>
  </si>
  <si>
    <t>Energy</t>
  </si>
  <si>
    <t>Desktop Clicks</t>
  </si>
  <si>
    <t>Entertainment</t>
  </si>
  <si>
    <t>Mobile Opens</t>
  </si>
  <si>
    <t>Construction</t>
  </si>
  <si>
    <t>Mobile Clicks</t>
  </si>
  <si>
    <t>Manufacturing</t>
  </si>
  <si>
    <t>Media</t>
  </si>
  <si>
    <t>Open %</t>
  </si>
  <si>
    <t>Retail</t>
  </si>
  <si>
    <t>Click %</t>
  </si>
  <si>
    <t>Finance</t>
  </si>
  <si>
    <t>Emails sent</t>
  </si>
  <si>
    <t>Not For Profit</t>
  </si>
  <si>
    <t>Marketing</t>
  </si>
  <si>
    <t>Insurance</t>
  </si>
  <si>
    <t>Education</t>
  </si>
  <si>
    <t>Healthcare</t>
  </si>
  <si>
    <t xml:space="preserve">Staffbase Business - 03/17 </t>
  </si>
  <si>
    <t>Staffbase News - March Edition</t>
  </si>
  <si>
    <t xml:space="preserve">Staffbase Business - 04/17 </t>
  </si>
  <si>
    <t>Staffbase News - April Edition</t>
  </si>
  <si>
    <t xml:space="preserve">Staffbase Business - 05/17 </t>
  </si>
  <si>
    <t>Staffbase News - May Edition</t>
  </si>
  <si>
    <t>Staffbase News - The Latest From the Blog - News In Kelowna</t>
  </si>
  <si>
    <t>Read This Now</t>
  </si>
  <si>
    <t>CEO Report</t>
  </si>
  <si>
    <t>HR Newsletter 2017 - Sign Up For Training Now And Save Your Spot</t>
  </si>
  <si>
    <t>Staffbase News - Launching Our New Product Next Year</t>
  </si>
  <si>
    <t>Staffbase News - May Edition 2018</t>
  </si>
  <si>
    <t>Staffbase News - May Edition - Special Edition</t>
  </si>
  <si>
    <t>Staffbase News - May Edition - URGENT</t>
  </si>
  <si>
    <t>Staffbase News</t>
  </si>
  <si>
    <t>Weekly Update</t>
  </si>
  <si>
    <t>Monthly Update</t>
  </si>
  <si>
    <t>Staffbase Business - Read Our Latest Report and Share With Your Contacts</t>
  </si>
  <si>
    <t>Staffbase News - July Edition</t>
  </si>
  <si>
    <t>Summary</t>
  </si>
  <si>
    <t>Compare benchmarks &gt;&gt;</t>
  </si>
  <si>
    <t>All time email performance</t>
  </si>
  <si>
    <t>Avg. open rate</t>
  </si>
  <si>
    <t>Avg. click rate</t>
  </si>
  <si>
    <t>Your latest monthly metrics</t>
  </si>
  <si>
    <t>Open / click rates by month</t>
  </si>
  <si>
    <t>Industry Benchmarks</t>
  </si>
  <si>
    <t>Improve my open rates &gt;&gt;</t>
  </si>
  <si>
    <t>How do my open and click rates compare to industry averages?</t>
  </si>
  <si>
    <t>Improve my click rates &gt;&gt;</t>
  </si>
  <si>
    <t>Select your industry from the drop-down menu below (scroll down the list for more industries)</t>
  </si>
  <si>
    <t>Selected Industry</t>
  </si>
  <si>
    <t>You</t>
  </si>
  <si>
    <t>Difference</t>
  </si>
  <si>
    <t>Average open rate</t>
  </si>
  <si>
    <t>Average click rate</t>
  </si>
  <si>
    <t>Analysis</t>
  </si>
  <si>
    <t xml:space="preserve"> </t>
  </si>
  <si>
    <t>Analyze my click rates &gt;&gt;</t>
  </si>
  <si>
    <t>When is the best time to send my emails?</t>
  </si>
  <si>
    <t>To start with let's look at when send your emails. Below is your sending behaviour broken down by time of day and day of the week. The numbers represent how many emails were sent in that time bracket.</t>
  </si>
  <si>
    <t>Emails sent by time/day</t>
  </si>
  <si>
    <r>
      <rPr>
        <rFont val="Inter"/>
        <b/>
        <color rgb="FF090D48"/>
        <sz val="12.0"/>
      </rPr>
      <t>Before work</t>
    </r>
    <r>
      <rPr>
        <rFont val="Inter"/>
        <color rgb="FF090D48"/>
        <sz val="12.0"/>
      </rPr>
      <t xml:space="preserve">
12am - 6am</t>
    </r>
  </si>
  <si>
    <r>
      <rPr>
        <rFont val="Inter"/>
        <b/>
        <color rgb="FF090D48"/>
        <sz val="12.0"/>
      </rPr>
      <t>Eary morning</t>
    </r>
    <r>
      <rPr>
        <rFont val="Inter"/>
        <color rgb="FF090D48"/>
        <sz val="12.0"/>
      </rPr>
      <t xml:space="preserve">
6am - 9am</t>
    </r>
  </si>
  <si>
    <r>
      <rPr>
        <rFont val="Inter"/>
        <b/>
        <color rgb="FF090D48"/>
        <sz val="12.0"/>
      </rPr>
      <t>Late morning</t>
    </r>
    <r>
      <rPr>
        <rFont val="Inter"/>
        <color rgb="FF090D48"/>
        <sz val="12.0"/>
      </rPr>
      <t xml:space="preserve">
9am - 12pm</t>
    </r>
  </si>
  <si>
    <r>
      <rPr>
        <rFont val="Inter"/>
        <b/>
        <color rgb="FF090D48"/>
        <sz val="12.0"/>
      </rPr>
      <t>Early afternoon</t>
    </r>
    <r>
      <rPr>
        <rFont val="Inter"/>
        <color rgb="FF090D48"/>
        <sz val="12.0"/>
      </rPr>
      <t xml:space="preserve">
12pm - 3pm</t>
    </r>
  </si>
  <si>
    <r>
      <rPr>
        <rFont val="Inter"/>
        <b/>
        <color rgb="FF090D48"/>
        <sz val="12.0"/>
      </rPr>
      <t>Late afternoon</t>
    </r>
    <r>
      <rPr>
        <rFont val="Inter"/>
        <color rgb="FF090D48"/>
        <sz val="12.0"/>
      </rPr>
      <t xml:space="preserve">
3pm - 6pm</t>
    </r>
  </si>
  <si>
    <r>
      <rPr>
        <rFont val="Inter"/>
        <b/>
        <color rgb="FF090D48"/>
        <sz val="12.0"/>
      </rPr>
      <t>After hours</t>
    </r>
    <r>
      <rPr>
        <rFont val="Inter"/>
        <color rgb="FF090D48"/>
        <sz val="12.0"/>
      </rPr>
      <t xml:space="preserve">
6pm - 12am</t>
    </r>
  </si>
  <si>
    <t>Mon</t>
  </si>
  <si>
    <t>Tue</t>
  </si>
  <si>
    <t>Wed</t>
  </si>
  <si>
    <t>Thu</t>
  </si>
  <si>
    <t>Fri</t>
  </si>
  <si>
    <t>Sat</t>
  </si>
  <si>
    <t>Sun</t>
  </si>
  <si>
    <t>Now let's look at your average open rates in the same time brackets. Times and days with the highest open rates suggest that they are the best time to send your internal emails.</t>
  </si>
  <si>
    <t>Open rate by time/day</t>
  </si>
  <si>
    <r>
      <rPr>
        <rFont val="Inter"/>
        <b/>
        <color rgb="FF090D48"/>
        <sz val="12.0"/>
      </rPr>
      <t>Before work</t>
    </r>
    <r>
      <rPr>
        <rFont val="Inter"/>
        <color rgb="FF090D48"/>
        <sz val="12.0"/>
      </rPr>
      <t xml:space="preserve">
12am - 6am</t>
    </r>
  </si>
  <si>
    <r>
      <rPr>
        <rFont val="Inter"/>
        <b/>
        <color rgb="FF090D48"/>
        <sz val="12.0"/>
      </rPr>
      <t>Eary morning</t>
    </r>
    <r>
      <rPr>
        <rFont val="Inter"/>
        <color rgb="FF090D48"/>
        <sz val="12.0"/>
      </rPr>
      <t xml:space="preserve">
6am - 9am</t>
    </r>
  </si>
  <si>
    <r>
      <rPr>
        <rFont val="Inter"/>
        <b/>
        <color rgb="FF090D48"/>
        <sz val="12.0"/>
      </rPr>
      <t>Late morning</t>
    </r>
    <r>
      <rPr>
        <rFont val="Inter"/>
        <color rgb="FF090D48"/>
        <sz val="12.0"/>
      </rPr>
      <t xml:space="preserve">
9am - 12pm</t>
    </r>
  </si>
  <si>
    <r>
      <rPr>
        <rFont val="Inter"/>
        <b/>
        <color rgb="FF090D48"/>
        <sz val="12.0"/>
      </rPr>
      <t>Early afternoon</t>
    </r>
    <r>
      <rPr>
        <rFont val="Inter"/>
        <color rgb="FF090D48"/>
        <sz val="12.0"/>
      </rPr>
      <t xml:space="preserve">
12pm - 3pm</t>
    </r>
  </si>
  <si>
    <r>
      <rPr>
        <rFont val="Inter"/>
        <b/>
        <color rgb="FF090D48"/>
        <sz val="12.0"/>
      </rPr>
      <t>Late afternoon</t>
    </r>
    <r>
      <rPr>
        <rFont val="Inter"/>
        <color rgb="FF090D48"/>
        <sz val="12.0"/>
      </rPr>
      <t xml:space="preserve">
3pm - 6pm</t>
    </r>
  </si>
  <si>
    <r>
      <rPr>
        <rFont val="Inter"/>
        <b/>
        <color rgb="FF090D48"/>
        <sz val="12.0"/>
      </rPr>
      <t>After hours</t>
    </r>
    <r>
      <rPr>
        <rFont val="Inter"/>
        <color rgb="FF090D48"/>
        <sz val="12.0"/>
      </rPr>
      <t xml:space="preserve">
6pm - 12am</t>
    </r>
  </si>
  <si>
    <t>Notes</t>
  </si>
  <si>
    <t>The more emails you send and the more data you feed into this report (on the Email Data Input sheet), the more insightful these visualizations will be!
Try sending more emails at times when you record your highest open rates, or experiment with sending in times and on days where you've never sent emails before.</t>
  </si>
  <si>
    <t>What is the best subject line length for my emails?</t>
  </si>
  <si>
    <t>If your subject line is too long employees might lose interest, too short and they might not know what your email is about. Use the table below to work out if you have a sweet spot for subject line length in your organization.</t>
  </si>
  <si>
    <t xml:space="preserve"> 0-10</t>
  </si>
  <si>
    <t xml:space="preserve"> 11-20</t>
  </si>
  <si>
    <t xml:space="preserve"> 21-30</t>
  </si>
  <si>
    <t xml:space="preserve"> 31-40</t>
  </si>
  <si>
    <t xml:space="preserve"> 41-50</t>
  </si>
  <si>
    <t xml:space="preserve"> 51-60</t>
  </si>
  <si>
    <t xml:space="preserve"> 61-70</t>
  </si>
  <si>
    <t xml:space="preserve"> 71-80</t>
  </si>
  <si>
    <t xml:space="preserve"> 80+</t>
  </si>
  <si>
    <t>Mobile opens and clicks?</t>
  </si>
  <si>
    <t>Mobile %</t>
  </si>
  <si>
    <t>Desktop %</t>
  </si>
  <si>
    <t>Click Data Input</t>
  </si>
  <si>
    <t>Analyze click rate &gt;&gt;</t>
  </si>
  <si>
    <t>://</t>
  </si>
  <si>
    <t>Total clicks*</t>
  </si>
  <si>
    <t>Link text*</t>
  </si>
  <si>
    <t>Link href*</t>
  </si>
  <si>
    <t>Unique text</t>
  </si>
  <si>
    <t>Count</t>
  </si>
  <si>
    <t>Sum of clicks</t>
  </si>
  <si>
    <t>Unique links</t>
  </si>
  <si>
    <t>Click here</t>
  </si>
  <si>
    <t>https://twitter.com/post-1</t>
  </si>
  <si>
    <t>Sign up now</t>
  </si>
  <si>
    <t>https://companyintranet.com</t>
  </si>
  <si>
    <t>Training program</t>
  </si>
  <si>
    <t>Click here to see more</t>
  </si>
  <si>
    <t>https://companyintranet.com/blog</t>
  </si>
  <si>
    <t>RSVP to this event</t>
  </si>
  <si>
    <t>https://companyintranet.com/events</t>
  </si>
  <si>
    <t>Speak to HR</t>
  </si>
  <si>
    <t>https://companyhrportal.net</t>
  </si>
  <si>
    <t>https://companyintranet.com/hr/policies</t>
  </si>
  <si>
    <t>https://companyintranet.com/link-43</t>
  </si>
  <si>
    <t>New blog post</t>
  </si>
  <si>
    <t>Chek out why we did this</t>
  </si>
  <si>
    <t>Read the latest on our blog</t>
  </si>
  <si>
    <t>https://companyintranet.com/link-40</t>
  </si>
  <si>
    <t>https://companyintranet.com/blog-internal</t>
  </si>
  <si>
    <t>Click this link</t>
  </si>
  <si>
    <t>https://companyintranet.com/blogs</t>
  </si>
  <si>
    <t>https://companyintranet.com/hr/policy-safety</t>
  </si>
  <si>
    <t>What are my most popular links?</t>
  </si>
  <si>
    <t>The table below lists your most popular email links based on the number of clicks recorded across all your emails. Think about why these links have been so popular and why employees clicked them. What can you learn from this and how can you attract even more clicks?</t>
  </si>
  <si>
    <t>Rank</t>
  </si>
  <si>
    <t>Link</t>
  </si>
  <si>
    <t>Times used</t>
  </si>
  <si>
    <t>Avg. clicks</t>
  </si>
  <si>
    <t>Go back to</t>
  </si>
  <si>
    <t>Intro</t>
  </si>
  <si>
    <t>Which calls-to-action have been most effective?</t>
  </si>
  <si>
    <t>Below are your top 10 most popular calls-to-action, ranked by number of clicks. By call-to-action, we mean the text you attached a link to in your emails. This can give you an idea of which copy is most effective at making people click, and which ones you've used most frequently.</t>
  </si>
  <si>
    <t>Most clicked link text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</si>
</sst>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
    <numFmt numFmtId="165" formatCode="0.0"/>
  </numFmts>
  <fonts count="70">
    <font>
      <sz val="12.0"/>
      <color theme="1"/>
      <name val="Calibri"/>
      <scheme val="minor"/>
    </font>
    <font>
      <sz val="26.0"/>
      <color theme="0"/>
      <name val="Arial"/>
    </font>
    <font>
      <b/>
      <sz val="26.0"/>
      <color rgb="FFFFFFFF"/>
      <name val="Epilogue"/>
    </font>
    <font>
      <sz val="28.0"/>
      <color theme="0"/>
      <name val="Arial"/>
    </font>
    <font>
      <sz val="14.0"/>
      <color theme="0"/>
      <name val="Arial"/>
    </font>
    <font>
      <sz val="12.0"/>
      <color theme="1"/>
      <name val="Arial"/>
    </font>
    <font>
      <b/>
      <sz val="18.0"/>
      <color rgb="FFFFFFFF"/>
      <name val="Epilogue"/>
    </font>
    <font>
      <b/>
      <sz val="12.0"/>
      <color theme="1"/>
      <name val="Epilogue"/>
    </font>
    <font>
      <u/>
      <sz val="14.0"/>
      <color rgb="FFFFFFFF"/>
      <name val="Inter"/>
    </font>
    <font/>
    <font>
      <sz val="14.0"/>
      <color theme="1"/>
      <name val="Arial"/>
    </font>
    <font>
      <sz val="12.0"/>
      <color rgb="FFD8D8D8"/>
      <name val="Arial"/>
    </font>
    <font>
      <sz val="12.0"/>
      <color rgb="FFBFBFBF"/>
      <name val="Arial"/>
    </font>
    <font>
      <u/>
      <sz val="14.0"/>
      <color rgb="FFFFFFFF"/>
      <name val="Inter"/>
    </font>
    <font>
      <sz val="12.0"/>
      <color rgb="FFFF0000"/>
      <name val="Arial"/>
    </font>
    <font>
      <sz val="14.0"/>
      <color rgb="FF7F7F7F"/>
      <name val="Inter"/>
    </font>
    <font>
      <sz val="14.0"/>
      <color theme="1"/>
      <name val="Inter"/>
    </font>
    <font>
      <sz val="9.0"/>
      <color rgb="FFBFBFBF"/>
      <name val="Arial"/>
    </font>
    <font>
      <b/>
      <sz val="9.0"/>
      <color theme="1"/>
      <name val="Inter"/>
    </font>
    <font>
      <sz val="9.0"/>
      <color rgb="FFD8D8D8"/>
      <name val="Arial"/>
    </font>
    <font>
      <b/>
      <sz val="9.0"/>
      <color rgb="FFBFBFBF"/>
      <name val="Arial"/>
    </font>
    <font>
      <b/>
      <sz val="9.0"/>
      <color rgb="FFD8D8D8"/>
      <name val="Arial"/>
    </font>
    <font>
      <sz val="9.0"/>
      <color theme="1"/>
      <name val="Inter"/>
    </font>
    <font>
      <sz val="12.0"/>
      <color theme="1"/>
      <name val="Calibri"/>
    </font>
    <font>
      <b/>
      <sz val="12.0"/>
      <color rgb="FFFA7D00"/>
      <name val="Calibri"/>
    </font>
    <font>
      <b/>
      <sz val="11.0"/>
      <color rgb="FFFA7D00"/>
      <name val="Calibri"/>
    </font>
    <font>
      <sz val="26.0"/>
      <color theme="1"/>
      <name val="Arial"/>
    </font>
    <font>
      <b/>
      <sz val="16.0"/>
      <color rgb="FF090D48"/>
      <name val="Epilogue"/>
    </font>
    <font>
      <b/>
      <sz val="12.0"/>
      <color theme="1"/>
      <name val="Arial"/>
    </font>
    <font>
      <sz val="16.0"/>
      <color theme="1"/>
      <name val="Arial"/>
    </font>
    <font>
      <b/>
      <sz val="14.0"/>
      <color theme="0"/>
      <name val="Epilogue"/>
    </font>
    <font>
      <b/>
      <sz val="12.0"/>
      <color theme="0"/>
      <name val="Arial"/>
    </font>
    <font>
      <b/>
      <sz val="16.0"/>
      <color theme="1"/>
      <name val="Arial"/>
    </font>
    <font>
      <sz val="10.0"/>
      <color theme="1"/>
      <name val="Arial"/>
    </font>
    <font>
      <sz val="14.0"/>
      <color rgb="FF595959"/>
      <name val="Inter"/>
    </font>
    <font>
      <sz val="12.0"/>
      <color rgb="FF595959"/>
      <name val="Inter"/>
    </font>
    <font>
      <sz val="14.0"/>
      <color theme="0"/>
      <name val="Inter"/>
    </font>
    <font>
      <sz val="12.0"/>
      <color rgb="FF090D48"/>
      <name val="Inter"/>
    </font>
    <font>
      <sz val="12.0"/>
      <color rgb="FF090D48"/>
      <name val="Arial"/>
    </font>
    <font>
      <sz val="9.0"/>
      <color theme="1"/>
      <name val="Arial"/>
    </font>
    <font>
      <sz val="12.0"/>
      <color theme="1"/>
      <name val="Inter"/>
    </font>
    <font>
      <b/>
      <sz val="12.0"/>
      <color rgb="FF090D48"/>
      <name val="Epilogue"/>
    </font>
    <font>
      <sz val="14.0"/>
      <color rgb="FF090D48"/>
      <name val="Inter"/>
    </font>
    <font>
      <b/>
      <sz val="12.0"/>
      <color rgb="FF090D48"/>
      <name val="Inter"/>
    </font>
    <font>
      <u/>
      <sz val="14.0"/>
      <color rgb="FFFFFFFF"/>
      <name val="Inter"/>
    </font>
    <font>
      <sz val="16.0"/>
      <color rgb="FF090D48"/>
      <name val="Inter"/>
    </font>
    <font>
      <b/>
      <sz val="12.0"/>
      <color theme="1"/>
      <name val="Inter"/>
    </font>
    <font>
      <sz val="14.0"/>
      <color rgb="FFAEABAB"/>
      <name val="Arial"/>
    </font>
    <font>
      <sz val="9.0"/>
      <color theme="0"/>
      <name val="Arial"/>
    </font>
    <font>
      <sz val="26.0"/>
      <color theme="1"/>
      <name val="Calibri"/>
    </font>
    <font>
      <sz val="26.0"/>
      <color rgb="FFD8D8D8"/>
      <name val="Calibri"/>
    </font>
    <font>
      <sz val="12.0"/>
      <color rgb="FFD8D8D8"/>
      <name val="Calibri"/>
    </font>
    <font>
      <sz val="12.0"/>
      <color rgb="FFBFBFBF"/>
      <name val="Calibri"/>
    </font>
    <font>
      <b/>
      <sz val="9.0"/>
      <color theme="0"/>
      <name val="Arial"/>
    </font>
    <font>
      <b/>
      <sz val="9.0"/>
      <color rgb="FF7F7F7F"/>
      <name val="Arial"/>
    </font>
    <font>
      <b/>
      <sz val="9.0"/>
      <color theme="1"/>
      <name val="Arial"/>
    </font>
    <font>
      <b/>
      <sz val="12.0"/>
      <color theme="1"/>
      <name val="Calibri"/>
    </font>
    <font>
      <u/>
      <sz val="9.0"/>
      <color theme="1"/>
      <name val="Arial"/>
    </font>
    <font>
      <sz val="12.0"/>
      <color rgb="FF006100"/>
      <name val="Calibri"/>
    </font>
    <font>
      <sz val="9.0"/>
      <color theme="1"/>
      <name val="Calibri"/>
    </font>
    <font>
      <u/>
      <sz val="9.0"/>
      <color rgb="FFD8D8D8"/>
      <name val="Arial"/>
    </font>
    <font>
      <sz val="9.0"/>
      <color rgb="FF000000"/>
      <name val="Arial"/>
    </font>
    <font>
      <sz val="9.0"/>
      <color rgb="FF333333"/>
      <name val="Arial"/>
    </font>
    <font>
      <b/>
      <sz val="14.0"/>
      <color rgb="FF090D48"/>
      <name val="Epilogue"/>
    </font>
    <font>
      <sz val="12.0"/>
      <color theme="0"/>
      <name val="Arial"/>
    </font>
    <font>
      <u/>
      <sz val="12.0"/>
      <color rgb="FF090D48"/>
      <name val="Inter"/>
    </font>
    <font>
      <u/>
      <sz val="12.0"/>
      <color rgb="FFFFFFFF"/>
      <name val="Inter"/>
    </font>
    <font>
      <u/>
      <sz val="12.0"/>
      <color rgb="FFFFFFFF"/>
      <name val="Inter"/>
    </font>
    <font>
      <sz val="14.0"/>
      <color rgb="FF0A0101"/>
      <name val="Helvetica Neue"/>
    </font>
    <font>
      <sz val="12.0"/>
      <color rgb="FF090D48"/>
      <name val="Helvetica Neue"/>
    </font>
  </fonts>
  <fills count="9">
    <fill>
      <patternFill patternType="none"/>
    </fill>
    <fill>
      <patternFill patternType="lightGray"/>
    </fill>
    <fill>
      <patternFill patternType="solid">
        <fgColor rgb="FF00A4FD"/>
        <bgColor rgb="FF00A4FD"/>
      </patternFill>
    </fill>
    <fill>
      <patternFill patternType="solid">
        <fgColor rgb="FFFFFFFF"/>
        <bgColor rgb="FFFFFFFF"/>
      </patternFill>
    </fill>
    <fill>
      <patternFill patternType="solid">
        <fgColor rgb="FF006CFF"/>
        <bgColor rgb="FF006CFF"/>
      </patternFill>
    </fill>
    <fill>
      <patternFill patternType="solid">
        <fgColor rgb="FFD0EEFE"/>
        <bgColor rgb="FFD0EEFE"/>
      </patternFill>
    </fill>
    <fill>
      <patternFill patternType="solid">
        <fgColor theme="0"/>
        <bgColor theme="0"/>
      </patternFill>
    </fill>
    <fill>
      <patternFill patternType="solid">
        <fgColor rgb="FF8EAADB"/>
        <bgColor rgb="FF8EAADB"/>
      </patternFill>
    </fill>
    <fill>
      <patternFill patternType="solid">
        <fgColor rgb="FF7F7F7F"/>
        <bgColor rgb="FF7F7F7F"/>
      </patternFill>
    </fill>
  </fills>
  <borders count="37">
    <border/>
    <border>
      <left/>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theme="9"/>
      </left>
      <right style="thin">
        <color theme="9"/>
      </right>
      <top style="thin">
        <color theme="9"/>
      </top>
      <bottom style="thin">
        <color theme="9"/>
      </bottom>
    </border>
    <border>
      <left style="thin">
        <color rgb="FF000000"/>
      </left>
      <top style="thin">
        <color rgb="FF000000"/>
      </top>
      <bottom/>
    </border>
    <border>
      <right style="thin">
        <color rgb="FF000000"/>
      </right>
      <top style="thin">
        <color rgb="FF000000"/>
      </top>
      <bottom/>
    </border>
    <border>
      <left style="thin">
        <color rgb="FF000000"/>
      </left>
      <top/>
      <bottom style="thin">
        <color rgb="FF000000"/>
      </bottom>
    </border>
    <border>
      <right style="thin">
        <color rgb="FF000000"/>
      </right>
      <top/>
      <bottom style="thin">
        <color rgb="FF000000"/>
      </bottom>
    </border>
    <border>
      <left style="thin">
        <color rgb="FF000000"/>
      </left>
      <top/>
      <bottom style="dotted">
        <color rgb="FF000000"/>
      </bottom>
    </border>
    <border>
      <right style="thin">
        <color rgb="FF000000"/>
      </right>
      <top/>
      <bottom style="dotted">
        <color rgb="FF000000"/>
      </bottom>
    </border>
    <border>
      <left style="thin">
        <color rgb="FF000000"/>
      </left>
      <bottom style="dotted">
        <color rgb="FF000000"/>
      </bottom>
    </border>
    <border>
      <right style="thin">
        <color rgb="FF000000"/>
      </right>
      <bottom style="dotted">
        <color rgb="FF000000"/>
      </bottom>
    </border>
    <border>
      <left style="thin">
        <color rgb="FF000000"/>
      </left>
      <top style="dotted">
        <color rgb="FF000000"/>
      </top>
      <bottom style="thin">
        <color rgb="FF000000"/>
      </bottom>
    </border>
    <border>
      <right style="thin">
        <color rgb="FF000000"/>
      </right>
      <top style="dotted">
        <color rgb="FF000000"/>
      </top>
      <bottom style="thin">
        <color rgb="FF000000"/>
      </bottom>
    </border>
    <border>
      <left style="thin">
        <color rgb="FF000000"/>
      </left>
    </border>
    <border>
      <right style="thin">
        <color rgb="FF000000"/>
      </right>
    </border>
    <border>
      <left/>
      <top/>
    </border>
    <border>
      <top/>
    </border>
    <border>
      <left/>
    </border>
    <border>
      <top style="dotted">
        <color rgb="FF000000"/>
      </top>
    </border>
    <border>
      <left/>
      <right/>
      <top/>
    </border>
    <border>
      <left style="thin">
        <color rgb="FF00A4FD"/>
      </left>
      <right style="thin">
        <color rgb="FF00A4FD"/>
      </right>
      <top style="thin">
        <color rgb="FF00A4FD"/>
      </top>
      <bottom style="thin">
        <color rgb="FF00A4FD"/>
      </bottom>
    </border>
    <border>
      <left style="thin">
        <color rgb="FF000000"/>
      </left>
      <right style="thin">
        <color rgb="FF000000"/>
      </right>
      <top style="thin">
        <color rgb="FF000000"/>
      </top>
      <bottom style="thin">
        <color rgb="FF000000"/>
      </bottom>
    </border>
    <border>
      <left style="thin">
        <color rgb="FF000000"/>
      </left>
      <right/>
      <top style="thin">
        <color rgb="FF000000"/>
      </top>
      <bottom/>
    </border>
    <border>
      <bottom style="thin">
        <color theme="0"/>
      </bottom>
    </border>
    <border>
      <left/>
      <top style="thin">
        <color theme="0"/>
      </top>
      <bottom/>
    </border>
    <border>
      <top style="thin">
        <color theme="0"/>
      </top>
      <bottom/>
    </border>
    <border>
      <left/>
      <top style="thin">
        <color theme="0"/>
      </top>
      <bottom style="thin">
        <color theme="0"/>
      </bottom>
    </border>
    <border>
      <top style="thin">
        <color theme="0"/>
      </top>
      <bottom style="thin">
        <color theme="0"/>
      </bottom>
    </border>
  </borders>
  <cellStyleXfs count="1">
    <xf borderId="0" fillId="0" fontId="0" numFmtId="0" applyAlignment="1" applyFont="1"/>
  </cellStyleXfs>
  <cellXfs count="196">
    <xf borderId="0" fillId="0" fontId="0" numFmtId="0" xfId="0" applyAlignment="1" applyFont="1">
      <alignment readingOrder="0" shrinkToFit="0" vertical="bottom" wrapText="0"/>
    </xf>
    <xf borderId="1" fillId="2" fontId="1" numFmtId="0" xfId="0" applyAlignment="1" applyBorder="1" applyFill="1" applyFont="1">
      <alignment horizontal="left" vertical="center"/>
    </xf>
    <xf borderId="1" fillId="2" fontId="2" numFmtId="0" xfId="0" applyAlignment="1" applyBorder="1" applyFont="1">
      <alignment horizontal="left" vertical="center"/>
    </xf>
    <xf borderId="1" fillId="2" fontId="3" numFmtId="0" xfId="0" applyAlignment="1" applyBorder="1" applyFont="1">
      <alignment horizontal="left" vertical="center"/>
    </xf>
    <xf borderId="1" fillId="2" fontId="4" numFmtId="0" xfId="0" applyAlignment="1" applyBorder="1" applyFont="1">
      <alignment horizontal="center" vertical="center"/>
    </xf>
    <xf borderId="0" fillId="0" fontId="5" numFmtId="0" xfId="0" applyFont="1"/>
    <xf borderId="0" fillId="3" fontId="6" numFmtId="0" xfId="0" applyAlignment="1" applyFill="1" applyFont="1">
      <alignment horizontal="center"/>
    </xf>
    <xf borderId="0" fillId="3" fontId="7" numFmtId="0" xfId="0" applyFont="1"/>
    <xf borderId="2" fillId="4" fontId="8" numFmtId="0" xfId="0" applyAlignment="1" applyBorder="1" applyFill="1" applyFont="1">
      <alignment horizontal="center" readingOrder="0" vertical="center"/>
    </xf>
    <xf borderId="3" fillId="0" fontId="9" numFmtId="0" xfId="0" applyBorder="1" applyFont="1"/>
    <xf borderId="4" fillId="0" fontId="9" numFmtId="0" xfId="0" applyBorder="1" applyFont="1"/>
    <xf borderId="5" fillId="0" fontId="9" numFmtId="0" xfId="0" applyBorder="1" applyFont="1"/>
    <xf borderId="6" fillId="0" fontId="9" numFmtId="0" xfId="0" applyBorder="1" applyFont="1"/>
    <xf borderId="7" fillId="0" fontId="9" numFmtId="0" xfId="0" applyBorder="1" applyFont="1"/>
    <xf borderId="0" fillId="0" fontId="10" numFmtId="0" xfId="0" applyFont="1"/>
    <xf borderId="0" fillId="0" fontId="5" numFmtId="2" xfId="0" applyFont="1" applyNumberFormat="1"/>
    <xf borderId="0" fillId="0" fontId="11" numFmtId="0" xfId="0" applyFont="1"/>
    <xf borderId="0" fillId="0" fontId="12" numFmtId="0" xfId="0" applyFont="1"/>
    <xf borderId="2" fillId="4" fontId="13" numFmtId="0" xfId="0" applyAlignment="1" applyBorder="1" applyFont="1">
      <alignment horizontal="center" readingOrder="0" shrinkToFit="0" vertical="center" wrapText="1"/>
    </xf>
    <xf borderId="0" fillId="0" fontId="14" numFmtId="0" xfId="0" applyFont="1"/>
    <xf borderId="0" fillId="0" fontId="11" numFmtId="2" xfId="0" applyFont="1" applyNumberFormat="1"/>
    <xf borderId="6" fillId="0" fontId="15" numFmtId="0" xfId="0" applyAlignment="1" applyBorder="1" applyFont="1">
      <alignment horizontal="center" vertical="top"/>
    </xf>
    <xf borderId="8" fillId="0" fontId="16" numFmtId="0" xfId="0" applyAlignment="1" applyBorder="1" applyFont="1">
      <alignment horizontal="center" vertical="center"/>
    </xf>
    <xf borderId="9" fillId="0" fontId="9" numFmtId="0" xfId="0" applyBorder="1" applyFont="1"/>
    <xf borderId="10" fillId="0" fontId="9" numFmtId="0" xfId="0" applyBorder="1" applyFont="1"/>
    <xf borderId="0" fillId="0" fontId="17" numFmtId="0" xfId="0" applyFont="1"/>
    <xf borderId="1" fillId="2" fontId="18" numFmtId="0" xfId="0" applyAlignment="1" applyBorder="1" applyFont="1">
      <alignment horizontal="left" vertical="center"/>
    </xf>
    <xf borderId="1" fillId="2" fontId="18" numFmtId="2" xfId="0" applyAlignment="1" applyBorder="1" applyFont="1" applyNumberFormat="1">
      <alignment horizontal="left" vertical="center"/>
    </xf>
    <xf borderId="0" fillId="0" fontId="19" numFmtId="0" xfId="0" applyAlignment="1" applyFont="1">
      <alignment horizontal="left" vertical="center"/>
    </xf>
    <xf borderId="0" fillId="0" fontId="20" numFmtId="17" xfId="0" applyAlignment="1" applyFont="1" applyNumberFormat="1">
      <alignment horizontal="left" vertical="center"/>
    </xf>
    <xf borderId="0" fillId="0" fontId="17" numFmtId="164" xfId="0" applyAlignment="1" applyFont="1" applyNumberFormat="1">
      <alignment horizontal="center" vertical="center"/>
    </xf>
    <xf borderId="0" fillId="0" fontId="17" numFmtId="17" xfId="0" applyAlignment="1" applyFont="1" applyNumberFormat="1">
      <alignment horizontal="left" vertical="center"/>
    </xf>
    <xf borderId="0" fillId="0" fontId="21" numFmtId="0" xfId="0" applyFont="1"/>
    <xf borderId="0" fillId="0" fontId="21" numFmtId="0" xfId="0" applyAlignment="1" applyFont="1">
      <alignment horizontal="center"/>
    </xf>
    <xf borderId="11" fillId="5" fontId="22" numFmtId="0" xfId="0" applyAlignment="1" applyBorder="1" applyFill="1" applyFont="1">
      <alignment readingOrder="0"/>
    </xf>
    <xf borderId="11" fillId="5" fontId="22" numFmtId="14" xfId="0" applyBorder="1" applyFont="1" applyNumberFormat="1"/>
    <xf borderId="11" fillId="5" fontId="22" numFmtId="19" xfId="0" applyBorder="1" applyFont="1" applyNumberFormat="1"/>
    <xf borderId="11" fillId="5" fontId="22" numFmtId="0" xfId="0" applyBorder="1" applyFont="1"/>
    <xf borderId="11" fillId="5" fontId="22" numFmtId="1" xfId="0" applyBorder="1" applyFont="1" applyNumberFormat="1"/>
    <xf borderId="11" fillId="5" fontId="22" numFmtId="2" xfId="0" applyBorder="1" applyFont="1" applyNumberFormat="1"/>
    <xf borderId="0" fillId="0" fontId="19" numFmtId="0" xfId="0" applyFont="1"/>
    <xf borderId="0" fillId="0" fontId="19" numFmtId="1" xfId="0" applyFont="1" applyNumberFormat="1"/>
    <xf borderId="0" fillId="0" fontId="19" numFmtId="2" xfId="0" applyFont="1" applyNumberFormat="1"/>
    <xf borderId="0" fillId="0" fontId="17" numFmtId="0" xfId="0" applyAlignment="1" applyFont="1">
      <alignment horizontal="right" vertical="center"/>
    </xf>
    <xf borderId="0" fillId="0" fontId="17" numFmtId="9" xfId="0" applyFont="1" applyNumberFormat="1"/>
    <xf borderId="0" fillId="0" fontId="19" numFmtId="9" xfId="0" applyAlignment="1" applyFont="1" applyNumberFormat="1">
      <alignment horizontal="center"/>
    </xf>
    <xf borderId="0" fillId="0" fontId="12" numFmtId="1" xfId="0" applyFont="1" applyNumberFormat="1"/>
    <xf borderId="0" fillId="0" fontId="23" numFmtId="0" xfId="0" applyFont="1"/>
    <xf borderId="0" fillId="0" fontId="24" numFmtId="0" xfId="0" applyFont="1"/>
    <xf borderId="0" fillId="0" fontId="24" numFmtId="9" xfId="0" applyFont="1" applyNumberFormat="1"/>
    <xf borderId="0" fillId="0" fontId="25" numFmtId="9" xfId="0" applyFont="1" applyNumberFormat="1"/>
    <xf borderId="0" fillId="0" fontId="1" numFmtId="0" xfId="0" applyAlignment="1" applyFont="1">
      <alignment horizontal="left" vertical="center"/>
    </xf>
    <xf borderId="0" fillId="0" fontId="26" numFmtId="0" xfId="0" applyFont="1"/>
    <xf borderId="0" fillId="0" fontId="27" numFmtId="0" xfId="0" applyFont="1"/>
    <xf borderId="0" fillId="0" fontId="28" numFmtId="0" xfId="0" applyFont="1"/>
    <xf borderId="0" fillId="0" fontId="29" numFmtId="0" xfId="0" applyFont="1"/>
    <xf borderId="12" fillId="2" fontId="30" numFmtId="0" xfId="0" applyAlignment="1" applyBorder="1" applyFont="1">
      <alignment horizontal="center" vertical="center"/>
    </xf>
    <xf borderId="13" fillId="0" fontId="9" numFmtId="0" xfId="0" applyBorder="1" applyFont="1"/>
    <xf borderId="0" fillId="0" fontId="31" numFmtId="0" xfId="0" applyAlignment="1" applyFont="1">
      <alignment horizontal="center" vertical="center"/>
    </xf>
    <xf borderId="14" fillId="6" fontId="16" numFmtId="0" xfId="0" applyAlignment="1" applyBorder="1" applyFill="1" applyFont="1">
      <alignment horizontal="center" vertical="center"/>
    </xf>
    <xf borderId="15" fillId="0" fontId="9" numFmtId="0" xfId="0" applyBorder="1" applyFont="1"/>
    <xf borderId="5" fillId="0" fontId="16" numFmtId="9" xfId="0" applyAlignment="1" applyBorder="1" applyFont="1" applyNumberFormat="1">
      <alignment horizontal="center" vertical="center"/>
    </xf>
    <xf borderId="0" fillId="0" fontId="32" numFmtId="1" xfId="0" applyAlignment="1" applyFont="1" applyNumberFormat="1">
      <alignment horizontal="center" vertical="center"/>
    </xf>
    <xf borderId="0" fillId="0" fontId="5" numFmtId="0" xfId="0" applyAlignment="1" applyFont="1">
      <alignment horizontal="center" vertical="center"/>
    </xf>
    <xf borderId="0" fillId="0" fontId="33" numFmtId="0" xfId="0" applyAlignment="1" applyFont="1">
      <alignment horizontal="center" shrinkToFit="0" vertical="center" wrapText="1"/>
    </xf>
    <xf borderId="0" fillId="0" fontId="5" numFmtId="0" xfId="0" applyAlignment="1" applyFont="1">
      <alignment horizontal="center"/>
    </xf>
    <xf borderId="0" fillId="0" fontId="5" numFmtId="0" xfId="0" applyAlignment="1" applyFont="1">
      <alignment vertical="center"/>
    </xf>
    <xf borderId="16" fillId="6" fontId="16" numFmtId="0" xfId="0" applyAlignment="1" applyBorder="1" applyFont="1">
      <alignment horizontal="center" vertical="center"/>
    </xf>
    <xf borderId="17" fillId="0" fontId="9" numFmtId="0" xfId="0" applyBorder="1" applyFont="1"/>
    <xf borderId="18" fillId="0" fontId="16" numFmtId="9" xfId="0" applyAlignment="1" applyBorder="1" applyFont="1" applyNumberFormat="1">
      <alignment horizontal="center" vertical="center"/>
    </xf>
    <xf borderId="19" fillId="0" fontId="9" numFmtId="0" xfId="0" applyBorder="1" applyFont="1"/>
    <xf borderId="20" fillId="0" fontId="22" numFmtId="0" xfId="0" applyAlignment="1" applyBorder="1" applyFont="1">
      <alignment horizontal="center" shrinkToFit="0" vertical="center" wrapText="1"/>
    </xf>
    <xf borderId="21" fillId="0" fontId="9" numFmtId="0" xfId="0" applyBorder="1" applyFont="1"/>
    <xf borderId="3" fillId="0" fontId="5" numFmtId="0" xfId="0" applyAlignment="1" applyBorder="1" applyFont="1">
      <alignment horizontal="center"/>
    </xf>
    <xf borderId="0" fillId="0" fontId="34" numFmtId="0" xfId="0" applyAlignment="1" applyFont="1">
      <alignment horizontal="left"/>
    </xf>
    <xf borderId="0" fillId="0" fontId="35" numFmtId="164" xfId="0" applyAlignment="1" applyFont="1" applyNumberFormat="1">
      <alignment horizontal="center" vertical="center"/>
    </xf>
    <xf borderId="0" fillId="0" fontId="35" numFmtId="0" xfId="0" applyAlignment="1" applyFont="1">
      <alignment vertical="center"/>
    </xf>
    <xf borderId="2" fillId="0" fontId="36" numFmtId="9" xfId="0" applyAlignment="1" applyBorder="1" applyFont="1" applyNumberFormat="1">
      <alignment horizontal="center" vertical="center"/>
    </xf>
    <xf borderId="3" fillId="0" fontId="36" numFmtId="9" xfId="0" applyAlignment="1" applyBorder="1" applyFont="1" applyNumberFormat="1">
      <alignment horizontal="center" vertical="center"/>
    </xf>
    <xf borderId="3" fillId="5" fontId="36" numFmtId="9" xfId="0" applyAlignment="1" applyBorder="1" applyFont="1" applyNumberFormat="1">
      <alignment horizontal="center" vertical="center"/>
    </xf>
    <xf borderId="4" fillId="0" fontId="36" numFmtId="9" xfId="0" applyAlignment="1" applyBorder="1" applyFont="1" applyNumberFormat="1">
      <alignment horizontal="center" vertical="center"/>
    </xf>
    <xf borderId="5" fillId="0" fontId="36" numFmtId="9" xfId="0" applyAlignment="1" applyBorder="1" applyFont="1" applyNumberFormat="1">
      <alignment horizontal="center" vertical="center"/>
    </xf>
    <xf borderId="6" fillId="0" fontId="36" numFmtId="9" xfId="0" applyAlignment="1" applyBorder="1" applyFont="1" applyNumberFormat="1">
      <alignment horizontal="center" vertical="center"/>
    </xf>
    <xf borderId="7" fillId="0" fontId="36" numFmtId="9" xfId="0" applyAlignment="1" applyBorder="1" applyFont="1" applyNumberFormat="1">
      <alignment horizontal="center" vertical="center"/>
    </xf>
    <xf borderId="1" fillId="2" fontId="1" numFmtId="0" xfId="0" applyAlignment="1" applyBorder="1" applyFont="1">
      <alignment horizontal="center" vertical="center"/>
    </xf>
    <xf borderId="1" fillId="6" fontId="5" numFmtId="0" xfId="0" applyBorder="1" applyFont="1"/>
    <xf borderId="22" fillId="0" fontId="9" numFmtId="0" xfId="0" applyBorder="1" applyFont="1"/>
    <xf borderId="23" fillId="0" fontId="9" numFmtId="0" xfId="0" applyBorder="1" applyFont="1"/>
    <xf borderId="0" fillId="0" fontId="37" numFmtId="0" xfId="0" applyAlignment="1" applyFont="1">
      <alignment horizontal="left" vertical="center"/>
    </xf>
    <xf borderId="0" fillId="0" fontId="38" numFmtId="0" xfId="0" applyAlignment="1" applyFont="1">
      <alignment horizontal="right" vertical="center"/>
    </xf>
    <xf borderId="0" fillId="0" fontId="38" numFmtId="0" xfId="0" applyFont="1"/>
    <xf borderId="8" fillId="0" fontId="16" numFmtId="0" xfId="0" applyAlignment="1" applyBorder="1" applyFont="1">
      <alignment horizontal="center" readingOrder="0" vertical="center"/>
    </xf>
    <xf borderId="0" fillId="0" fontId="39" numFmtId="0" xfId="0" applyFont="1"/>
    <xf borderId="0" fillId="0" fontId="40" numFmtId="0" xfId="0" applyFont="1"/>
    <xf borderId="0" fillId="0" fontId="35" numFmtId="0" xfId="0" applyAlignment="1" applyFont="1">
      <alignment horizontal="center" shrinkToFit="0" vertical="center" wrapText="1"/>
    </xf>
    <xf borderId="0" fillId="0" fontId="35" numFmtId="0" xfId="0" applyAlignment="1" applyFont="1">
      <alignment horizontal="center" vertical="center"/>
    </xf>
    <xf borderId="8" fillId="2" fontId="30" numFmtId="0" xfId="0" applyAlignment="1" applyBorder="1" applyFont="1">
      <alignment horizontal="center" vertical="center"/>
    </xf>
    <xf borderId="8" fillId="0" fontId="16" numFmtId="9" xfId="0" applyAlignment="1" applyBorder="1" applyFont="1" applyNumberFormat="1">
      <alignment horizontal="center" vertical="center"/>
    </xf>
    <xf borderId="8" fillId="7" fontId="36" numFmtId="9" xfId="0" applyAlignment="1" applyBorder="1" applyFill="1" applyFont="1" applyNumberFormat="1">
      <alignment horizontal="center" vertical="center"/>
    </xf>
    <xf borderId="0" fillId="0" fontId="10" numFmtId="9" xfId="0" applyAlignment="1" applyFont="1" applyNumberFormat="1">
      <alignment horizontal="center" vertical="center"/>
    </xf>
    <xf borderId="0" fillId="0" fontId="41" numFmtId="0" xfId="0" applyFont="1"/>
    <xf borderId="0" fillId="0" fontId="37" numFmtId="0" xfId="0" applyFont="1"/>
    <xf borderId="0" fillId="0" fontId="42" numFmtId="0" xfId="0" applyFont="1"/>
    <xf borderId="0" fillId="0" fontId="43" numFmtId="0" xfId="0" applyAlignment="1" applyFont="1">
      <alignment horizontal="left"/>
    </xf>
    <xf borderId="1" fillId="6" fontId="37" numFmtId="0" xfId="0" applyBorder="1" applyFont="1"/>
    <xf borderId="1" fillId="6" fontId="42" numFmtId="0" xfId="0" applyBorder="1" applyFont="1"/>
    <xf borderId="24" fillId="6" fontId="37" numFmtId="0" xfId="0" applyAlignment="1" applyBorder="1" applyFont="1">
      <alignment horizontal="left" shrinkToFit="0" vertical="top" wrapText="1"/>
    </xf>
    <xf borderId="25" fillId="0" fontId="9" numFmtId="0" xfId="0" applyBorder="1" applyFont="1"/>
    <xf borderId="1" fillId="6" fontId="5" numFmtId="0" xfId="0" applyAlignment="1" applyBorder="1" applyFont="1">
      <alignment shrinkToFit="0" vertical="center" wrapText="1"/>
    </xf>
    <xf borderId="26" fillId="0" fontId="9" numFmtId="0" xfId="0" applyBorder="1" applyFont="1"/>
    <xf borderId="1" fillId="6" fontId="37" numFmtId="0" xfId="0" applyAlignment="1" applyBorder="1" applyFont="1">
      <alignment horizontal="left"/>
    </xf>
    <xf borderId="1" fillId="6" fontId="5" numFmtId="0" xfId="0" applyAlignment="1" applyBorder="1" applyFont="1">
      <alignment horizontal="left"/>
    </xf>
    <xf borderId="24" fillId="4" fontId="44" numFmtId="0" xfId="0" applyAlignment="1" applyBorder="1" applyFont="1">
      <alignment horizontal="center" readingOrder="0" shrinkToFit="0" vertical="center" wrapText="1"/>
    </xf>
    <xf borderId="0" fillId="0" fontId="45" numFmtId="0" xfId="0" applyFont="1"/>
    <xf borderId="0" fillId="0" fontId="37" numFmtId="0" xfId="0" applyAlignment="1" applyFont="1">
      <alignment horizontal="left" shrinkToFit="0" vertical="top" wrapText="1"/>
    </xf>
    <xf borderId="0" fillId="0" fontId="46" numFmtId="0" xfId="0" applyAlignment="1" applyFont="1">
      <alignment horizontal="left" vertical="top"/>
    </xf>
    <xf borderId="0" fillId="0" fontId="40" numFmtId="0" xfId="0" applyAlignment="1" applyFont="1">
      <alignment horizontal="left" shrinkToFit="0" vertical="top" wrapText="1"/>
    </xf>
    <xf borderId="0" fillId="0" fontId="16" numFmtId="0" xfId="0" applyFont="1"/>
    <xf borderId="0" fillId="0" fontId="43" numFmtId="0" xfId="0" applyAlignment="1" applyFont="1">
      <alignment horizontal="right" vertical="top"/>
    </xf>
    <xf borderId="0" fillId="0" fontId="42" numFmtId="0" xfId="0" applyAlignment="1" applyFont="1">
      <alignment horizontal="right"/>
    </xf>
    <xf borderId="0" fillId="0" fontId="37" numFmtId="0" xfId="0" applyAlignment="1" applyFont="1">
      <alignment horizontal="center" shrinkToFit="0" vertical="center" wrapText="1"/>
    </xf>
    <xf borderId="2" fillId="0" fontId="36" numFmtId="0" xfId="0" applyAlignment="1" applyBorder="1" applyFont="1">
      <alignment horizontal="center" vertical="center"/>
    </xf>
    <xf borderId="3" fillId="0" fontId="36" numFmtId="0" xfId="0" applyAlignment="1" applyBorder="1" applyFont="1">
      <alignment horizontal="center" vertical="center"/>
    </xf>
    <xf borderId="4" fillId="0" fontId="36" numFmtId="0" xfId="0" applyAlignment="1" applyBorder="1" applyFont="1">
      <alignment horizontal="center" vertical="center"/>
    </xf>
    <xf borderId="22" fillId="0" fontId="36" numFmtId="0" xfId="0" applyAlignment="1" applyBorder="1" applyFont="1">
      <alignment horizontal="center" vertical="center"/>
    </xf>
    <xf borderId="0" fillId="0" fontId="36" numFmtId="0" xfId="0" applyAlignment="1" applyFont="1">
      <alignment horizontal="center" vertical="center"/>
    </xf>
    <xf borderId="23" fillId="0" fontId="36" numFmtId="0" xfId="0" applyAlignment="1" applyBorder="1" applyFont="1">
      <alignment horizontal="center" vertical="center"/>
    </xf>
    <xf borderId="0" fillId="0" fontId="47" numFmtId="0" xfId="0" applyAlignment="1" applyFont="1">
      <alignment horizontal="center" vertical="center"/>
    </xf>
    <xf borderId="5" fillId="0" fontId="36" numFmtId="0" xfId="0" applyAlignment="1" applyBorder="1" applyFont="1">
      <alignment horizontal="center" vertical="center"/>
    </xf>
    <xf borderId="6" fillId="0" fontId="36" numFmtId="0" xfId="0" applyAlignment="1" applyBorder="1" applyFont="1">
      <alignment horizontal="center" vertical="center"/>
    </xf>
    <xf borderId="7" fillId="0" fontId="36" numFmtId="0" xfId="0" applyAlignment="1" applyBorder="1" applyFont="1">
      <alignment horizontal="center" vertical="center"/>
    </xf>
    <xf borderId="0" fillId="0" fontId="42" numFmtId="0" xfId="0" applyAlignment="1" applyFont="1">
      <alignment horizontal="center"/>
    </xf>
    <xf borderId="0" fillId="0" fontId="37" numFmtId="0" xfId="0" applyAlignment="1" applyFont="1">
      <alignment horizontal="center"/>
    </xf>
    <xf borderId="0" fillId="0" fontId="37" numFmtId="0" xfId="0" applyAlignment="1" applyFont="1">
      <alignment horizontal="left" shrinkToFit="0" vertical="center" wrapText="1"/>
    </xf>
    <xf borderId="0" fillId="0" fontId="40" numFmtId="0" xfId="0" applyAlignment="1" applyFont="1">
      <alignment horizontal="left" shrinkToFit="0" vertical="center" wrapText="1"/>
    </xf>
    <xf borderId="0" fillId="0" fontId="34" numFmtId="0" xfId="0" applyAlignment="1" applyFont="1">
      <alignment horizontal="right"/>
    </xf>
    <xf borderId="22" fillId="0" fontId="36" numFmtId="9" xfId="0" applyAlignment="1" applyBorder="1" applyFont="1" applyNumberFormat="1">
      <alignment horizontal="center" vertical="center"/>
    </xf>
    <xf borderId="0" fillId="0" fontId="36" numFmtId="9" xfId="0" applyAlignment="1" applyFont="1" applyNumberFormat="1">
      <alignment horizontal="center" vertical="center"/>
    </xf>
    <xf borderId="23" fillId="0" fontId="36" numFmtId="9" xfId="0" applyAlignment="1" applyBorder="1" applyFont="1" applyNumberFormat="1">
      <alignment horizontal="center" vertical="center"/>
    </xf>
    <xf borderId="0" fillId="0" fontId="16" numFmtId="0" xfId="0" applyAlignment="1" applyFont="1">
      <alignment horizontal="center"/>
    </xf>
    <xf borderId="0" fillId="0" fontId="43" numFmtId="0" xfId="0" applyFont="1"/>
    <xf borderId="27" fillId="0" fontId="16" numFmtId="0" xfId="0" applyBorder="1" applyFont="1"/>
    <xf borderId="0" fillId="0" fontId="37" numFmtId="0" xfId="0" applyAlignment="1" applyFont="1">
      <alignment horizontal="center" vertical="top"/>
    </xf>
    <xf borderId="0" fillId="0" fontId="37" numFmtId="0" xfId="0" applyAlignment="1" applyFont="1">
      <alignment vertical="top"/>
    </xf>
    <xf borderId="0" fillId="0" fontId="10" numFmtId="0" xfId="0" applyAlignment="1" applyFont="1">
      <alignment vertical="center"/>
    </xf>
    <xf borderId="0" fillId="0" fontId="16" numFmtId="0" xfId="0" applyAlignment="1" applyFont="1">
      <alignment vertical="center"/>
    </xf>
    <xf borderId="1" fillId="8" fontId="4" numFmtId="0" xfId="0" applyAlignment="1" applyBorder="1" applyFill="1" applyFont="1">
      <alignment horizontal="right" vertical="center"/>
    </xf>
    <xf borderId="22" fillId="0" fontId="10" numFmtId="9" xfId="0" applyAlignment="1" applyBorder="1" applyFont="1" applyNumberFormat="1">
      <alignment horizontal="center" vertical="center"/>
    </xf>
    <xf borderId="23" fillId="0" fontId="10" numFmtId="9" xfId="0" applyAlignment="1" applyBorder="1" applyFont="1" applyNumberFormat="1">
      <alignment horizontal="center" vertical="center"/>
    </xf>
    <xf borderId="5" fillId="0" fontId="10" numFmtId="9" xfId="0" applyAlignment="1" applyBorder="1" applyFont="1" applyNumberFormat="1">
      <alignment horizontal="center" vertical="center"/>
    </xf>
    <xf borderId="6" fillId="0" fontId="10" numFmtId="9" xfId="0" applyAlignment="1" applyBorder="1" applyFont="1" applyNumberFormat="1">
      <alignment horizontal="center" vertical="center"/>
    </xf>
    <xf borderId="7" fillId="0" fontId="10" numFmtId="9" xfId="0" applyAlignment="1" applyBorder="1" applyFont="1" applyNumberFormat="1">
      <alignment horizontal="center" vertical="center"/>
    </xf>
    <xf borderId="1" fillId="2" fontId="48" numFmtId="0" xfId="0" applyAlignment="1" applyBorder="1" applyFont="1">
      <alignment horizontal="center" vertical="center"/>
    </xf>
    <xf borderId="0" fillId="0" fontId="49" numFmtId="0" xfId="0" applyFont="1"/>
    <xf borderId="0" fillId="0" fontId="50" numFmtId="0" xfId="0" applyFont="1"/>
    <xf borderId="0" fillId="0" fontId="51" numFmtId="0" xfId="0" applyFont="1"/>
    <xf borderId="0" fillId="0" fontId="52" numFmtId="0" xfId="0" applyFont="1"/>
    <xf borderId="0" fillId="0" fontId="48" numFmtId="0" xfId="0" applyFont="1"/>
    <xf borderId="28" fillId="2" fontId="53" numFmtId="0" xfId="0" applyAlignment="1" applyBorder="1" applyFont="1">
      <alignment horizontal="left" vertical="center"/>
    </xf>
    <xf borderId="28" fillId="2" fontId="48" numFmtId="0" xfId="0" applyAlignment="1" applyBorder="1" applyFont="1">
      <alignment horizontal="left" vertical="center"/>
    </xf>
    <xf borderId="0" fillId="0" fontId="54" numFmtId="0" xfId="0" applyAlignment="1" applyFont="1">
      <alignment horizontal="left" vertical="center"/>
    </xf>
    <xf borderId="0" fillId="0" fontId="55" numFmtId="0" xfId="0" applyAlignment="1" applyFont="1">
      <alignment horizontal="left" vertical="center"/>
    </xf>
    <xf borderId="0" fillId="0" fontId="56" numFmtId="0" xfId="0" applyFont="1"/>
    <xf borderId="29" fillId="5" fontId="39" numFmtId="0" xfId="0" applyBorder="1" applyFont="1"/>
    <xf borderId="29" fillId="5" fontId="57" numFmtId="0" xfId="0" applyBorder="1" applyFont="1"/>
    <xf borderId="0" fillId="0" fontId="58" numFmtId="17" xfId="0" applyFont="1" applyNumberFormat="1"/>
    <xf borderId="0" fillId="0" fontId="59" numFmtId="0" xfId="0" applyFont="1"/>
    <xf borderId="0" fillId="0" fontId="60" numFmtId="0" xfId="0" applyFont="1"/>
    <xf borderId="0" fillId="0" fontId="58" numFmtId="0" xfId="0" applyFont="1"/>
    <xf borderId="0" fillId="0" fontId="61" numFmtId="9" xfId="0" applyAlignment="1" applyFont="1" applyNumberFormat="1">
      <alignment horizontal="center"/>
    </xf>
    <xf borderId="29" fillId="5" fontId="59" numFmtId="0" xfId="0" applyBorder="1" applyFont="1"/>
    <xf borderId="0" fillId="0" fontId="62" numFmtId="0" xfId="0" applyFont="1"/>
    <xf borderId="0" fillId="0" fontId="63" numFmtId="0" xfId="0" applyFont="1"/>
    <xf borderId="0" fillId="0" fontId="5" numFmtId="0" xfId="0" applyAlignment="1" applyFont="1">
      <alignment shrinkToFit="0" vertical="center" wrapText="1"/>
    </xf>
    <xf borderId="0" fillId="0" fontId="37" numFmtId="0" xfId="0" applyAlignment="1" applyFont="1">
      <alignment vertical="center"/>
    </xf>
    <xf borderId="30" fillId="2" fontId="30" numFmtId="0" xfId="0" applyAlignment="1" applyBorder="1" applyFont="1">
      <alignment horizontal="center" vertical="center"/>
    </xf>
    <xf borderId="31" fillId="2" fontId="30" numFmtId="0" xfId="0" applyAlignment="1" applyBorder="1" applyFont="1">
      <alignment horizontal="center" vertical="center"/>
    </xf>
    <xf borderId="0" fillId="0" fontId="64" numFmtId="0" xfId="0" applyAlignment="1" applyFont="1">
      <alignment horizontal="center" vertical="center"/>
    </xf>
    <xf borderId="30" fillId="0" fontId="37" numFmtId="0" xfId="0" applyAlignment="1" applyBorder="1" applyFont="1">
      <alignment horizontal="center" vertical="center"/>
    </xf>
    <xf borderId="30" fillId="0" fontId="65" numFmtId="0" xfId="0" applyAlignment="1" applyBorder="1" applyFont="1">
      <alignment shrinkToFit="0" vertical="center" wrapText="1"/>
    </xf>
    <xf borderId="30" fillId="0" fontId="37" numFmtId="165" xfId="0" applyAlignment="1" applyBorder="1" applyFont="1" applyNumberFormat="1">
      <alignment horizontal="center" vertical="center"/>
    </xf>
    <xf borderId="0" fillId="0" fontId="64" numFmtId="0" xfId="0" applyFont="1"/>
    <xf borderId="32" fillId="0" fontId="5" numFmtId="0" xfId="0" applyAlignment="1" applyBorder="1" applyFont="1">
      <alignment horizontal="center"/>
    </xf>
    <xf borderId="32" fillId="0" fontId="9" numFmtId="0" xfId="0" applyBorder="1" applyFont="1"/>
    <xf borderId="33" fillId="4" fontId="66" numFmtId="0" xfId="0" applyAlignment="1" applyBorder="1" applyFont="1">
      <alignment horizontal="center" readingOrder="0" vertical="center"/>
    </xf>
    <xf borderId="34" fillId="0" fontId="9" numFmtId="0" xfId="0" applyBorder="1" applyFont="1"/>
    <xf borderId="0" fillId="0" fontId="40" numFmtId="0" xfId="0" applyAlignment="1" applyFont="1">
      <alignment vertical="center"/>
    </xf>
    <xf borderId="35" fillId="4" fontId="67" numFmtId="0" xfId="0" applyAlignment="1" applyBorder="1" applyFont="1">
      <alignment horizontal="center" readingOrder="0" vertical="center"/>
    </xf>
    <xf borderId="36" fillId="0" fontId="9" numFmtId="0" xfId="0" applyBorder="1" applyFont="1"/>
    <xf borderId="0" fillId="0" fontId="5" numFmtId="0" xfId="0" applyAlignment="1" applyFont="1">
      <alignment horizontal="left" vertical="center"/>
    </xf>
    <xf borderId="0" fillId="0" fontId="5" numFmtId="0" xfId="0" applyAlignment="1" applyFont="1">
      <alignment horizontal="left" shrinkToFit="0" vertical="center" wrapText="1"/>
    </xf>
    <xf borderId="0" fillId="0" fontId="68" numFmtId="0" xfId="0" applyAlignment="1" applyFont="1">
      <alignment horizontal="center" vertical="center"/>
    </xf>
    <xf borderId="30" fillId="0" fontId="38" numFmtId="0" xfId="0" applyAlignment="1" applyBorder="1" applyFont="1">
      <alignment horizontal="center" vertical="center"/>
    </xf>
    <xf borderId="30" fillId="0" fontId="38" numFmtId="0" xfId="0" applyAlignment="1" applyBorder="1" applyFont="1">
      <alignment shrinkToFit="0" vertical="center" wrapText="1"/>
    </xf>
    <xf borderId="30" fillId="0" fontId="69" numFmtId="0" xfId="0" applyAlignment="1" applyBorder="1" applyFont="1">
      <alignment horizontal="center" vertical="center"/>
    </xf>
    <xf borderId="30" fillId="0" fontId="69" numFmtId="165" xfId="0" applyAlignment="1" applyBorder="1" applyFont="1" applyNumberFormat="1">
      <alignment horizontal="center" vertical="center"/>
    </xf>
  </cellXfs>
  <cellStyles count="1">
    <cellStyle xfId="0" name="Normal" builtinId="0"/>
  </cellStyles>
  <dxfs count="5">
    <dxf>
      <font>
        <color theme="0"/>
      </font>
      <fill>
        <patternFill patternType="none"/>
      </fill>
      <border/>
    </dxf>
    <dxf>
      <font>
        <color rgb="FF9C0006"/>
      </font>
      <fill>
        <patternFill patternType="solid">
          <fgColor rgb="FFFFC7CE"/>
          <bgColor rgb="FFFFC7CE"/>
        </patternFill>
      </fill>
      <border/>
    </dxf>
    <dxf>
      <font>
        <color rgb="FF006100"/>
      </font>
      <fill>
        <patternFill patternType="solid">
          <fgColor rgb="FFC6EFCE"/>
          <bgColor rgb="FFC6EFCE"/>
        </patternFill>
      </fill>
      <border/>
    </dxf>
    <dxf>
      <font>
        <color rgb="FFD9E2F3"/>
      </font>
      <fill>
        <patternFill patternType="solid">
          <fgColor rgb="FFD9E2F3"/>
          <bgColor rgb="FFD9E2F3"/>
        </patternFill>
      </fill>
      <border/>
    </dxf>
    <dxf>
      <font>
        <color theme="0"/>
      </font>
      <fill>
        <patternFill patternType="solid">
          <fgColor rgb="FFD9E2F3"/>
          <bgColor rgb="FFD9E2F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425131074717355"/>
          <c:y val="0.0498622589531681"/>
          <c:w val="0.864920306571848"/>
          <c:h val="0.884816164508362"/>
        </c:manualLayout>
      </c:layout>
      <c:lineChart>
        <c:ser>
          <c:idx val="0"/>
          <c:order val="0"/>
          <c:tx>
            <c:v>Opens</c:v>
          </c:tx>
          <c:spPr>
            <a:ln cmpd="sng" w="57150">
              <a:solidFill>
                <a:srgbClr val="00A4FD">
                  <a:alpha val="100000"/>
                </a:srgbClr>
              </a:solidFill>
            </a:ln>
          </c:spPr>
          <c:marker>
            <c:symbol val="none"/>
          </c:marker>
          <c:cat>
            <c:strRef>
              <c:f>Summary!$C$23:$N$23</c:f>
            </c:strRef>
          </c:cat>
          <c:val>
            <c:numRef>
              <c:f>Summary!$C$24:$N$24</c:f>
              <c:numCache/>
            </c:numRef>
          </c:val>
          <c:smooth val="0"/>
        </c:ser>
        <c:ser>
          <c:idx val="1"/>
          <c:order val="1"/>
          <c:tx>
            <c:v>Clicks</c:v>
          </c:tx>
          <c:spPr>
            <a:ln cmpd="sng" w="57150">
              <a:solidFill>
                <a:srgbClr val="00A4FD">
                  <a:alpha val="100000"/>
                </a:srgbClr>
              </a:solidFill>
            </a:ln>
          </c:spPr>
          <c:marker>
            <c:symbol val="none"/>
          </c:marker>
          <c:cat>
            <c:strRef>
              <c:f>Summary!$C$23:$N$23</c:f>
            </c:strRef>
          </c:cat>
          <c:val>
            <c:numRef>
              <c:f>Summary!$C$25:$N$25</c:f>
              <c:numCache/>
            </c:numRef>
          </c:val>
          <c:smooth val="0"/>
        </c:ser>
        <c:axId val="182433561"/>
        <c:axId val="859442157"/>
      </c:lineChart>
      <c:catAx>
        <c:axId val="18243356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000">
                <a:solidFill>
                  <a:srgbClr val="000000"/>
                </a:solidFill>
                <a:latin typeface="Arial"/>
              </a:defRPr>
            </a:pPr>
          </a:p>
        </c:txPr>
        <c:crossAx val="859442157"/>
      </c:catAx>
      <c:valAx>
        <c:axId val="85944215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1000">
                <a:solidFill>
                  <a:srgbClr val="000000"/>
                </a:solidFill>
                <a:latin typeface="Arial"/>
              </a:defRPr>
            </a:pPr>
          </a:p>
        </c:txPr>
        <c:crossAx val="182433561"/>
      </c:valAx>
    </c:plotArea>
    <c:legend>
      <c:legendPos val="r"/>
      <c:overlay val="0"/>
      <c:txPr>
        <a:bodyPr/>
        <a:lstStyle/>
        <a:p>
          <a:pPr lvl="0">
            <a:defRPr b="0" i="0" sz="1000">
              <a:solidFill>
                <a:srgbClr val="1A1A1A"/>
              </a:solidFill>
              <a:latin typeface="Arial"/>
            </a:defRPr>
          </a:pPr>
        </a:p>
      </c:txPr>
    </c:legend>
    <c:plotVisOnly val="1"/>
  </c: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171450</xdr:rowOff>
    </xdr:from>
    <xdr:ext cx="10706100" cy="5019675"/>
    <xdr:sp>
      <xdr:nvSpPr>
        <xdr:cNvPr id="3" name="Shape 3"/>
        <xdr:cNvSpPr txBox="1"/>
      </xdr:nvSpPr>
      <xdr:spPr>
        <a:xfrm>
          <a:off x="0" y="1274925"/>
          <a:ext cx="10692000" cy="5010150"/>
        </a:xfrm>
        <a:prstGeom prst="rect">
          <a:avLst/>
        </a:prstGeom>
        <a:solidFill>
          <a:srgbClr val="FCDB00"/>
        </a:solidFill>
        <a:ln>
          <a:noFill/>
        </a:ln>
      </xdr:spPr>
      <xdr:txBody>
        <a:bodyPr anchorCtr="0" anchor="t" bIns="180000" lIns="180000" spcFirstLastPara="1" rIns="180000" wrap="square" tIns="180000">
          <a:noAutofit/>
        </a:bodyPr>
        <a:lstStyle/>
        <a:p>
          <a:pPr indent="0" lvl="0" marL="0" rtl="0" algn="l">
            <a:spcBef>
              <a:spcPts val="0"/>
            </a:spcBef>
            <a:spcAft>
              <a:spcPts val="0"/>
            </a:spcAft>
            <a:buClr>
              <a:srgbClr val="090D48"/>
            </a:buClr>
            <a:buSzPts val="1200"/>
            <a:buFont typeface="Inter"/>
            <a:buNone/>
          </a:pPr>
          <a:r>
            <a:rPr b="1" lang="en-US" sz="1200">
              <a:solidFill>
                <a:srgbClr val="090D48"/>
              </a:solidFill>
              <a:latin typeface="Inter"/>
              <a:ea typeface="Inter"/>
              <a:cs typeface="Inter"/>
              <a:sym typeface="Inter"/>
            </a:rPr>
            <a:t>Thanks for downloading our Employee Email Analysis Tool!</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This resource is designed to help you analyze your email data and identify areas for improvement.</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Using this resource you can answer questions like:</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 What are my average email open and click rates?</a:t>
          </a:r>
          <a:endParaRPr sz="14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 How does my email performance compare against industry benchmarks?</a:t>
          </a:r>
          <a:endParaRPr sz="14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 When is the best time to send my emails?</a:t>
          </a:r>
          <a:endParaRPr sz="14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 What length subject lines lead to my best open rates?</a:t>
          </a:r>
          <a:endParaRPr sz="14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 What are my most popular links?</a:t>
          </a:r>
          <a:endParaRPr sz="14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 What calls-to-action get the most clicks in my emails?</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By answering these questions we can help you assess how your emails are performing and give you data-driven insights that will help you diagnose and improve your open and click rates.</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This report is split into sheets which can be navigated from the bottom of the screen at any time. But for now, click the button to the right to get started.</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Happy number crunching!</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P.S. Parts of this report are protected to ensure it doesn't break! If you need to unprotect a protected sheet you can do so by clicking on 'Review', then 'Unprotect Sheet', and entering the password </a:t>
          </a:r>
          <a:r>
            <a:rPr b="1" lang="en-US" sz="1200">
              <a:solidFill>
                <a:srgbClr val="090D48"/>
              </a:solidFill>
              <a:latin typeface="Inter"/>
              <a:ea typeface="Inter"/>
              <a:cs typeface="Inter"/>
              <a:sym typeface="Inter"/>
            </a:rPr>
            <a:t>1234</a:t>
          </a:r>
          <a:endParaRPr sz="1400">
            <a:solidFill>
              <a:srgbClr val="090D48"/>
            </a:solidFill>
            <a:latin typeface="Inter"/>
            <a:ea typeface="Inter"/>
            <a:cs typeface="Inter"/>
            <a:sym typeface="Inter"/>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2</xdr:row>
      <xdr:rowOff>0</xdr:rowOff>
    </xdr:from>
    <xdr:ext cx="10706100" cy="2266950"/>
    <xdr:sp>
      <xdr:nvSpPr>
        <xdr:cNvPr id="4" name="Shape 4"/>
        <xdr:cNvSpPr txBox="1"/>
      </xdr:nvSpPr>
      <xdr:spPr>
        <a:xfrm>
          <a:off x="0" y="2651288"/>
          <a:ext cx="10692000" cy="2257425"/>
        </a:xfrm>
        <a:prstGeom prst="rect">
          <a:avLst/>
        </a:prstGeom>
        <a:solidFill>
          <a:srgbClr val="FCDB00"/>
        </a:solidFill>
        <a:ln>
          <a:noFill/>
        </a:ln>
      </xdr:spPr>
      <xdr:txBody>
        <a:bodyPr anchorCtr="0" anchor="t" bIns="180000" lIns="180000" spcFirstLastPara="1" rIns="180000" wrap="square" tIns="180000">
          <a:noAutofit/>
        </a:bodyPr>
        <a:lstStyle/>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Input your email data into the green table below to generate the insights for the rest of the report. </a:t>
          </a:r>
          <a:r>
            <a:rPr b="1" lang="en-US" sz="1200">
              <a:solidFill>
                <a:srgbClr val="090D48"/>
              </a:solidFill>
              <a:latin typeface="Inter"/>
              <a:ea typeface="Inter"/>
              <a:cs typeface="Inter"/>
              <a:sym typeface="Inter"/>
            </a:rPr>
            <a:t>You should delete and replace the placeholder data that we've used for demonstration purposes</a:t>
          </a:r>
          <a:r>
            <a:rPr lang="en-US" sz="1200">
              <a:solidFill>
                <a:srgbClr val="090D48"/>
              </a:solidFill>
              <a:latin typeface="Inter"/>
              <a:ea typeface="Inter"/>
              <a:cs typeface="Inter"/>
              <a:sym typeface="Inter"/>
            </a:rPr>
            <a:t>.</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You'll need to be using some form of email tracking software to get the email data required. If you have a Staffbase Email account you can simply export your "All Email Stats" report and copy and paste this information into the table below.</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Other email tracking platforms should have similar functionality, but the data may not export in the same format. You don’t need to enter data into every column of the table below if that's not possible -- the really crucial ones are starred in the header row.</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Once done, you're ready to start analyzing and diagnosing your email performance. Click the button to review your overall performance.</a:t>
          </a:r>
          <a:endParaRPr sz="1400">
            <a:solidFill>
              <a:srgbClr val="090D48"/>
            </a:solidFill>
            <a:latin typeface="Inter"/>
            <a:ea typeface="Inter"/>
            <a:cs typeface="Inter"/>
            <a:sym typeface="Inter"/>
          </a:endParaRPr>
        </a:p>
      </xdr:txBody>
    </xdr:sp>
    <xdr:clientData fLocksWithSheet="0"/>
  </xdr:oneCellAnchor>
  <xdr:oneCellAnchor>
    <xdr:from>
      <xdr:col>0</xdr:col>
      <xdr:colOff>276225</xdr:colOff>
      <xdr:row>12</xdr:row>
      <xdr:rowOff>47625</xdr:rowOff>
    </xdr:from>
    <xdr:ext cx="10706100" cy="2686050"/>
    <xdr:sp>
      <xdr:nvSpPr>
        <xdr:cNvPr id="5" name="Shape 5"/>
        <xdr:cNvSpPr txBox="1"/>
      </xdr:nvSpPr>
      <xdr:spPr>
        <a:xfrm>
          <a:off x="0" y="2441738"/>
          <a:ext cx="10692000" cy="2676525"/>
        </a:xfrm>
        <a:prstGeom prst="rect">
          <a:avLst/>
        </a:prstGeom>
        <a:solidFill>
          <a:srgbClr val="FFD4A6"/>
        </a:solidFill>
        <a:ln>
          <a:noFill/>
        </a:ln>
      </xdr:spPr>
      <xdr:txBody>
        <a:bodyPr anchorCtr="0" anchor="t" bIns="180000" lIns="180000" spcFirstLastPara="1" rIns="180000" wrap="square" tIns="180000">
          <a:noAutofit/>
        </a:bodyPr>
        <a:lstStyle/>
        <a:p>
          <a:pPr indent="0" lvl="0" marL="0" rtl="0" algn="l">
            <a:spcBef>
              <a:spcPts val="0"/>
            </a:spcBef>
            <a:spcAft>
              <a:spcPts val="0"/>
            </a:spcAft>
            <a:buClr>
              <a:srgbClr val="090D48"/>
            </a:buClr>
            <a:buSzPts val="1200"/>
            <a:buFont typeface="Arial"/>
            <a:buNone/>
          </a:pPr>
          <a:r>
            <a:rPr b="1" lang="en-US" sz="1200" u="sng">
              <a:solidFill>
                <a:srgbClr val="090D48"/>
              </a:solidFill>
            </a:rPr>
            <a:t>Notes</a:t>
          </a:r>
          <a:endParaRPr b="1" sz="1400">
            <a:solidFill>
              <a:srgbClr val="090D48"/>
            </a:solidFill>
          </a:endParaRPr>
        </a:p>
        <a:p>
          <a:pPr indent="0" lvl="0" marL="0" rtl="0" algn="l">
            <a:spcBef>
              <a:spcPts val="0"/>
            </a:spcBef>
            <a:spcAft>
              <a:spcPts val="0"/>
            </a:spcAft>
            <a:buSzPts val="1200"/>
            <a:buFont typeface="Arial"/>
            <a:buNone/>
          </a:pPr>
          <a:r>
            <a:t/>
          </a:r>
          <a:endParaRPr b="1" sz="1200">
            <a:solidFill>
              <a:srgbClr val="090D48"/>
            </a:solidFill>
            <a:latin typeface="Arial"/>
            <a:ea typeface="Arial"/>
            <a:cs typeface="Arial"/>
            <a:sym typeface="Arial"/>
          </a:endParaRPr>
        </a:p>
        <a:p>
          <a:pPr indent="0" lvl="0" marL="0" rtl="0" algn="l">
            <a:spcBef>
              <a:spcPts val="0"/>
            </a:spcBef>
            <a:spcAft>
              <a:spcPts val="0"/>
            </a:spcAft>
            <a:buClr>
              <a:srgbClr val="090D48"/>
            </a:buClr>
            <a:buSzPts val="1200"/>
            <a:buFont typeface="Arial"/>
            <a:buNone/>
          </a:pPr>
          <a:r>
            <a:rPr b="1" lang="en-US" sz="1200">
              <a:solidFill>
                <a:srgbClr val="090D48"/>
              </a:solidFill>
              <a:latin typeface="Arial"/>
              <a:ea typeface="Arial"/>
              <a:cs typeface="Arial"/>
              <a:sym typeface="Arial"/>
            </a:rPr>
            <a:t>Pasting data: </a:t>
          </a:r>
          <a:r>
            <a:rPr lang="en-US" sz="1200">
              <a:solidFill>
                <a:srgbClr val="090D48"/>
              </a:solidFill>
              <a:latin typeface="Arial"/>
              <a:ea typeface="Arial"/>
              <a:cs typeface="Arial"/>
              <a:sym typeface="Arial"/>
            </a:rPr>
            <a:t>The best method for pasting your data into this sheet is to paste the values without any formatting, using the 'Paste Special' function. The shortcut to open the 'Paste Special' menu on Windows is Ctrl+Alt+V (Ctrl+Cmd+V on Mac). Select the 'Values' radio box and click 'OK' to paste.</a:t>
          </a:r>
          <a:endParaRPr sz="1400">
            <a:solidFill>
              <a:srgbClr val="090D48"/>
            </a:solidFill>
          </a:endParaRPr>
        </a:p>
        <a:p>
          <a:pPr indent="0" lvl="0" marL="0" rtl="0" algn="l">
            <a:spcBef>
              <a:spcPts val="0"/>
            </a:spcBef>
            <a:spcAft>
              <a:spcPts val="0"/>
            </a:spcAft>
            <a:buSzPts val="1200"/>
            <a:buFont typeface="Arial"/>
            <a:buNone/>
          </a:pPr>
          <a:r>
            <a:t/>
          </a:r>
          <a:endParaRPr sz="1200">
            <a:solidFill>
              <a:srgbClr val="090D48"/>
            </a:solidFill>
            <a:latin typeface="Arial"/>
            <a:ea typeface="Arial"/>
            <a:cs typeface="Arial"/>
            <a:sym typeface="Arial"/>
          </a:endParaRPr>
        </a:p>
        <a:p>
          <a:pPr indent="0" lvl="0" marL="0" rtl="0" algn="l">
            <a:spcBef>
              <a:spcPts val="0"/>
            </a:spcBef>
            <a:spcAft>
              <a:spcPts val="0"/>
            </a:spcAft>
            <a:buClr>
              <a:srgbClr val="090D48"/>
            </a:buClr>
            <a:buSzPts val="1200"/>
            <a:buFont typeface="Arial"/>
            <a:buNone/>
          </a:pPr>
          <a:r>
            <a:rPr b="1" lang="en-US" sz="1200">
              <a:solidFill>
                <a:srgbClr val="090D48"/>
              </a:solidFill>
              <a:latin typeface="Arial"/>
              <a:ea typeface="Arial"/>
              <a:cs typeface="Arial"/>
              <a:sym typeface="Arial"/>
            </a:rPr>
            <a:t>Open and click percentages: </a:t>
          </a:r>
          <a:r>
            <a:rPr lang="en-US" sz="1200">
              <a:solidFill>
                <a:srgbClr val="090D48"/>
              </a:solidFill>
              <a:latin typeface="Arial"/>
              <a:ea typeface="Arial"/>
              <a:cs typeface="Arial"/>
              <a:sym typeface="Arial"/>
            </a:rPr>
            <a:t>This report is designed for open and click rate percentages to be input as numeric values between 0 and 100. If this is not how your open/click data is formatted then you will need to reformat it before adding it to this report (or reformat it manually within this sheet).</a:t>
          </a:r>
          <a:endParaRPr sz="1400">
            <a:solidFill>
              <a:srgbClr val="090D48"/>
            </a:solidFill>
          </a:endParaRPr>
        </a:p>
        <a:p>
          <a:pPr indent="0" lvl="0" marL="0" rtl="0" algn="l">
            <a:spcBef>
              <a:spcPts val="0"/>
            </a:spcBef>
            <a:spcAft>
              <a:spcPts val="0"/>
            </a:spcAft>
            <a:buSzPts val="1200"/>
            <a:buFont typeface="Arial"/>
            <a:buNone/>
          </a:pPr>
          <a:r>
            <a:t/>
          </a:r>
          <a:endParaRPr sz="1200">
            <a:solidFill>
              <a:srgbClr val="090D48"/>
            </a:solidFill>
            <a:latin typeface="Arial"/>
            <a:ea typeface="Arial"/>
            <a:cs typeface="Arial"/>
            <a:sym typeface="Arial"/>
          </a:endParaRPr>
        </a:p>
        <a:p>
          <a:pPr indent="0" lvl="0" marL="0" rtl="0" algn="l">
            <a:spcBef>
              <a:spcPts val="0"/>
            </a:spcBef>
            <a:spcAft>
              <a:spcPts val="0"/>
            </a:spcAft>
            <a:buClr>
              <a:srgbClr val="090D48"/>
            </a:buClr>
            <a:buSzPts val="1200"/>
            <a:buFont typeface="Arial"/>
            <a:buNone/>
          </a:pPr>
          <a:r>
            <a:rPr b="1" lang="en-US" sz="1200">
              <a:solidFill>
                <a:srgbClr val="090D48"/>
              </a:solidFill>
              <a:latin typeface="Arial"/>
              <a:ea typeface="Arial"/>
              <a:cs typeface="Arial"/>
              <a:sym typeface="Arial"/>
            </a:rPr>
            <a:t>Recipient numbers: </a:t>
          </a:r>
          <a:r>
            <a:rPr lang="en-US" sz="1200">
              <a:solidFill>
                <a:srgbClr val="090D48"/>
              </a:solidFill>
              <a:latin typeface="Arial"/>
              <a:ea typeface="Arial"/>
              <a:cs typeface="Arial"/>
              <a:sym typeface="Arial"/>
            </a:rPr>
            <a:t>This report will ignore any emails that have a blank in the 'Recipients' column. Recipient number is required to complete various calculations relating to open and click rates. To add a recipient number to any email you can input it </a:t>
          </a:r>
          <a:r>
            <a:rPr i="0" lang="en-US" sz="1200">
              <a:solidFill>
                <a:srgbClr val="090D48"/>
              </a:solidFill>
              <a:latin typeface="Arial"/>
              <a:ea typeface="Arial"/>
              <a:cs typeface="Arial"/>
              <a:sym typeface="Arial"/>
            </a:rPr>
            <a:t>manually or you can replace </a:t>
          </a:r>
          <a:r>
            <a:rPr lang="en-US" sz="1200">
              <a:solidFill>
                <a:srgbClr val="090D48"/>
              </a:solidFill>
              <a:latin typeface="Arial"/>
              <a:ea typeface="Arial"/>
              <a:cs typeface="Arial"/>
              <a:sym typeface="Arial"/>
            </a:rPr>
            <a:t>all 0's in the recipient column with a default number. Do this by typing a value into the 'Default recipient number' box to the right and putting 0 in the desired rows of the Recipients column. Anywhere where # Recipients is 0, will be replaced by the Default recipient number provided.</a:t>
          </a:r>
          <a:endParaRPr sz="1400">
            <a:solidFill>
              <a:srgbClr val="090D48"/>
            </a:solidFil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25</xdr:row>
      <xdr:rowOff>171450</xdr:rowOff>
    </xdr:from>
    <xdr:ext cx="11896725" cy="4543425"/>
    <xdr:graphicFrame>
      <xdr:nvGraphicFramePr>
        <xdr:cNvPr id="5918272"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0</xdr:colOff>
      <xdr:row>6</xdr:row>
      <xdr:rowOff>0</xdr:rowOff>
    </xdr:from>
    <xdr:ext cx="6486525" cy="3352800"/>
    <xdr:sp>
      <xdr:nvSpPr>
        <xdr:cNvPr id="6" name="Shape 6"/>
        <xdr:cNvSpPr txBox="1"/>
      </xdr:nvSpPr>
      <xdr:spPr>
        <a:xfrm>
          <a:off x="2107500" y="2108363"/>
          <a:ext cx="6477000" cy="3343275"/>
        </a:xfrm>
        <a:prstGeom prst="rect">
          <a:avLst/>
        </a:prstGeom>
        <a:solidFill>
          <a:srgbClr val="FCDB00"/>
        </a:solidFill>
        <a:ln cap="flat" cmpd="sng" w="9525">
          <a:solidFill>
            <a:srgbClr val="BABABA"/>
          </a:solidFill>
          <a:prstDash val="solid"/>
          <a:round/>
          <a:headEnd len="sm" w="sm" type="none"/>
          <a:tailEnd len="sm" w="sm" type="none"/>
        </a:ln>
      </xdr:spPr>
      <xdr:txBody>
        <a:bodyPr anchorCtr="0" anchor="t" bIns="180000" lIns="180000" spcFirstLastPara="1" rIns="180000" wrap="square" tIns="180000">
          <a:noAutofit/>
        </a:bodyPr>
        <a:lstStyle/>
        <a:p>
          <a:pPr indent="0" lvl="0" marL="0" rtl="0" algn="l">
            <a:spcBef>
              <a:spcPts val="0"/>
            </a:spcBef>
            <a:spcAft>
              <a:spcPts val="0"/>
            </a:spcAft>
            <a:buSzPts val="1500"/>
            <a:buFont typeface="Arial"/>
            <a:buNone/>
          </a:pPr>
          <a:r>
            <a:t/>
          </a:r>
          <a:endParaRPr sz="15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Here's an overview of how your emails are performing overall and month by month.</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At a glance you can see how many emails you've sent, your average open rate and your average click rate. This is broken down by month in the table below to give you an idea of how your email engagement has fluctuated over time.</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Using these figures you can set benchmarks for email engagement in your organization. You can compare the performance of any individual email against these average open and click rates to make a rough assessment of whether it performed well or not.</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If there are any blank spaces in the table that just means that the email data you inputted did not contain any emails sent in that month.</a:t>
          </a:r>
          <a:endParaRPr sz="1400">
            <a:solidFill>
              <a:srgbClr val="090D48"/>
            </a:solidFill>
            <a:latin typeface="Inter"/>
            <a:ea typeface="Inter"/>
            <a:cs typeface="Inter"/>
            <a:sym typeface="Inter"/>
          </a:endParaRPr>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790575</xdr:colOff>
      <xdr:row>7</xdr:row>
      <xdr:rowOff>314325</xdr:rowOff>
    </xdr:from>
    <xdr:ext cx="6467475" cy="4219575"/>
    <xdr:sp>
      <xdr:nvSpPr>
        <xdr:cNvPr id="7" name="Shape 7"/>
        <xdr:cNvSpPr txBox="1"/>
      </xdr:nvSpPr>
      <xdr:spPr>
        <a:xfrm>
          <a:off x="2117025" y="1674975"/>
          <a:ext cx="6457950" cy="4210050"/>
        </a:xfrm>
        <a:prstGeom prst="rect">
          <a:avLst/>
        </a:prstGeom>
        <a:solidFill>
          <a:srgbClr val="FCDB00"/>
        </a:solidFill>
        <a:ln>
          <a:noFill/>
        </a:ln>
      </xdr:spPr>
      <xdr:txBody>
        <a:bodyPr anchorCtr="0" anchor="t" bIns="180000" lIns="180000" spcFirstLastPara="1" rIns="180000" wrap="square" tIns="180000">
          <a:noAutofit/>
        </a:bodyPr>
        <a:lstStyle/>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On this sheet we provide a quick and easy way to compare your email metrics against industry averages, based on data we collected from emails sent to over 46 million recipients.</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Select your industry and see how your average open and click rates compare in the table below.</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But remember, these benchmarks are not the ultimate metric for determining the success of your email strategy. Just because you have a lower open rate than our averages here, it does not mean you're doing a bad job.</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Every organization has a different structure, style and communication culture, so the most important benchmarks to compare yourself against will always be your own.</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The best approach is to establish a baseline for email performance in your organization specifically, then try to improve it. That's why we made this resource, and why we've included tools to help you analyze your open and click rates further.</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Click the buttons above to go ahead and do that.</a:t>
          </a:r>
          <a:endParaRPr sz="1400">
            <a:solidFill>
              <a:srgbClr val="090D48"/>
            </a:solidFill>
            <a:latin typeface="Inter"/>
            <a:ea typeface="Inter"/>
            <a:cs typeface="Inter"/>
            <a:sym typeface="Inter"/>
          </a:endParaRPr>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0</xdr:colOff>
      <xdr:row>6</xdr:row>
      <xdr:rowOff>66675</xdr:rowOff>
    </xdr:from>
    <xdr:ext cx="4657725" cy="4019550"/>
    <xdr:sp>
      <xdr:nvSpPr>
        <xdr:cNvPr id="8" name="Shape 8"/>
        <xdr:cNvSpPr txBox="1"/>
      </xdr:nvSpPr>
      <xdr:spPr>
        <a:xfrm>
          <a:off x="3026663" y="1779750"/>
          <a:ext cx="4638675" cy="4000500"/>
        </a:xfrm>
        <a:prstGeom prst="rect">
          <a:avLst/>
        </a:prstGeom>
        <a:solidFill>
          <a:srgbClr val="FCDB00"/>
        </a:solidFill>
        <a:ln>
          <a:noFill/>
        </a:ln>
      </xdr:spPr>
      <xdr:txBody>
        <a:bodyPr anchorCtr="0" anchor="t" bIns="180000" lIns="180000" spcFirstLastPara="1" rIns="180000" wrap="square" tIns="180000">
          <a:noAutofit/>
        </a:bodyPr>
        <a:lstStyle/>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On this sheet we use the email data you input earlier to tell you:</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 When you send your internal emails</a:t>
          </a:r>
          <a:endParaRPr sz="14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 What time of day and day of week you get your best open rates</a:t>
          </a:r>
          <a:endParaRPr sz="14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 What length of subject line gives your the best open rate</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With this insight you can work out the best time to send your emails, and the optimal subject line length.</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This is a great starting point, but there other factors that can impact email open rate too. We wrote a blog on it!</a:t>
          </a:r>
          <a:endParaRPr sz="1400">
            <a:solidFill>
              <a:srgbClr val="090D48"/>
            </a:solidFill>
            <a:latin typeface="Inter"/>
            <a:ea typeface="Inter"/>
            <a:cs typeface="Inter"/>
            <a:sym typeface="Inter"/>
          </a:endParaRPr>
        </a:p>
        <a:p>
          <a:pPr indent="0" lvl="0" marL="0" rtl="0" algn="l">
            <a:spcBef>
              <a:spcPts val="0"/>
            </a:spcBef>
            <a:spcAft>
              <a:spcPts val="0"/>
            </a:spcAft>
            <a:buClr>
              <a:srgbClr val="006CFF"/>
            </a:buClr>
            <a:buSzPts val="1200"/>
            <a:buFont typeface="Inter"/>
            <a:buNone/>
          </a:pPr>
          <a:r>
            <a:rPr lang="en-US" sz="1200">
              <a:solidFill>
                <a:srgbClr val="006CFF"/>
              </a:solidFill>
              <a:latin typeface="Inter"/>
              <a:ea typeface="Inter"/>
              <a:cs typeface="Inter"/>
              <a:sym typeface="Inter"/>
            </a:rPr>
            <a:t>https://staffbase.com/blog/get-more-employees-to-open-internal-emails/</a:t>
          </a:r>
          <a:endParaRPr sz="1400">
            <a:solidFill>
              <a:srgbClr val="006CFF"/>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Next up, let's analyze your click rates. Click the button above to do that.</a:t>
          </a:r>
          <a:endParaRPr sz="1400">
            <a:solidFill>
              <a:srgbClr val="090D48"/>
            </a:solidFill>
            <a:latin typeface="Inter"/>
            <a:ea typeface="Inter"/>
            <a:cs typeface="Inter"/>
            <a:sym typeface="Inter"/>
          </a:endParaRPr>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171450</xdr:rowOff>
    </xdr:from>
    <xdr:ext cx="10706100" cy="2752725"/>
    <xdr:sp>
      <xdr:nvSpPr>
        <xdr:cNvPr id="9" name="Shape 9"/>
        <xdr:cNvSpPr txBox="1"/>
      </xdr:nvSpPr>
      <xdr:spPr>
        <a:xfrm>
          <a:off x="0" y="2408400"/>
          <a:ext cx="10692000" cy="2743200"/>
        </a:xfrm>
        <a:prstGeom prst="rect">
          <a:avLst/>
        </a:prstGeom>
        <a:solidFill>
          <a:srgbClr val="FCDB00"/>
        </a:solidFill>
        <a:ln>
          <a:noFill/>
        </a:ln>
      </xdr:spPr>
      <xdr:txBody>
        <a:bodyPr anchorCtr="0" anchor="t" bIns="180000" lIns="180000" spcFirstLastPara="1" rIns="180000" wrap="square" tIns="180000">
          <a:noAutofit/>
        </a:bodyPr>
        <a:lstStyle/>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To analyze your click rates in detail we'll need more data! Specifically data on which links have featured in your emails and how many clicks each link received. This information should be available in most email tracking tools.</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To get this information in Staffbase you need to create a custom report. To do this:</a:t>
          </a:r>
          <a:endParaRPr sz="14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 Go to the 'Reports' page in your account and click on the 'New Custom Report' button</a:t>
          </a:r>
          <a:endParaRPr sz="14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 Choose your date range</a:t>
          </a:r>
          <a:endParaRPr sz="14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 Add 'Clicks' as a metric</a:t>
          </a:r>
          <a:endParaRPr sz="14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 Add 'Links (Date) as a dimension. Do this by hovering over 'Links' and clicking on 'Links (Date)' </a:t>
          </a:r>
          <a:endParaRPr sz="14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 Click on the 'Generate Report' buttton</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Once you have it, export then copy and paste your click data into the green table below to generate your click insights. Again, be sure to </a:t>
          </a:r>
          <a:r>
            <a:rPr b="1" lang="en-US" sz="1200">
              <a:solidFill>
                <a:srgbClr val="090D48"/>
              </a:solidFill>
              <a:latin typeface="Inter"/>
              <a:ea typeface="Inter"/>
              <a:cs typeface="Inter"/>
              <a:sym typeface="Inter"/>
            </a:rPr>
            <a:t>delete and replace the placeholder data that we've used for demonstration purposes</a:t>
          </a:r>
          <a:r>
            <a:rPr lang="en-US" sz="1200">
              <a:solidFill>
                <a:srgbClr val="090D48"/>
              </a:solidFill>
              <a:latin typeface="Inter"/>
              <a:ea typeface="Inter"/>
              <a:cs typeface="Inter"/>
              <a:sym typeface="Inter"/>
            </a:rPr>
            <a:t>, and click the 'Analyze click rate' button to the right to get your insights.</a:t>
          </a:r>
          <a:endParaRPr sz="1400">
            <a:solidFill>
              <a:srgbClr val="090D48"/>
            </a:solidFill>
            <a:latin typeface="Inter"/>
            <a:ea typeface="Inter"/>
            <a:cs typeface="Inter"/>
            <a:sym typeface="Inter"/>
          </a:endParaRPr>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752475</xdr:colOff>
      <xdr:row>4</xdr:row>
      <xdr:rowOff>0</xdr:rowOff>
    </xdr:from>
    <xdr:ext cx="4067175" cy="4933950"/>
    <xdr:sp>
      <xdr:nvSpPr>
        <xdr:cNvPr id="10" name="Shape 10"/>
        <xdr:cNvSpPr txBox="1"/>
      </xdr:nvSpPr>
      <xdr:spPr>
        <a:xfrm>
          <a:off x="3321938" y="1322550"/>
          <a:ext cx="4048125" cy="4914900"/>
        </a:xfrm>
        <a:prstGeom prst="rect">
          <a:avLst/>
        </a:prstGeom>
        <a:solidFill>
          <a:srgbClr val="FCDB00"/>
        </a:solidFill>
        <a:ln>
          <a:noFill/>
        </a:ln>
      </xdr:spPr>
      <xdr:txBody>
        <a:bodyPr anchorCtr="0" anchor="t" bIns="180000" lIns="180000" spcFirstLastPara="1" rIns="180000" wrap="square" tIns="180000">
          <a:noAutofit/>
        </a:bodyPr>
        <a:lstStyle/>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On this sheet we use your click data to tell you:</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 Your most popular links</a:t>
          </a:r>
          <a:endParaRPr sz="14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 Your most effective calls to action</a:t>
          </a:r>
          <a:endParaRPr sz="12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These insights can help you identify which content employees are most interested in, and what kind of copy encourages the most clicks.</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This is a good starting point for optimizing your email click rates, but there's more to consider. Read our blog on click rates for more guidance:</a:t>
          </a:r>
          <a:endParaRPr sz="1400">
            <a:solidFill>
              <a:srgbClr val="090D48"/>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06CFF"/>
            </a:buClr>
            <a:buSzPts val="1200"/>
            <a:buFont typeface="Inter"/>
            <a:buNone/>
          </a:pPr>
          <a:r>
            <a:rPr lang="en-US" sz="1200">
              <a:solidFill>
                <a:srgbClr val="006CFF"/>
              </a:solidFill>
              <a:latin typeface="Inter"/>
              <a:ea typeface="Inter"/>
              <a:cs typeface="Inter"/>
              <a:sym typeface="Inter"/>
            </a:rPr>
            <a:t>https://staffbase.com/blog/5-steps-that-will-improve-your-internal-email-click-rate/</a:t>
          </a:r>
          <a:endParaRPr sz="1400">
            <a:solidFill>
              <a:srgbClr val="006CFF"/>
            </a:solidFill>
            <a:latin typeface="Inter"/>
            <a:ea typeface="Inter"/>
            <a:cs typeface="Inter"/>
            <a:sym typeface="Inter"/>
          </a:endParaRPr>
        </a:p>
        <a:p>
          <a:pPr indent="0" lvl="0" marL="0" rtl="0" algn="l">
            <a:spcBef>
              <a:spcPts val="0"/>
            </a:spcBef>
            <a:spcAft>
              <a:spcPts val="0"/>
            </a:spcAft>
            <a:buSzPts val="1200"/>
            <a:buFont typeface="Arial"/>
            <a:buNone/>
          </a:pPr>
          <a:r>
            <a:t/>
          </a:r>
          <a:endParaRPr sz="1200">
            <a:solidFill>
              <a:srgbClr val="090D48"/>
            </a:solidFill>
            <a:latin typeface="Inter"/>
            <a:ea typeface="Inter"/>
            <a:cs typeface="Inter"/>
            <a:sym typeface="Inter"/>
          </a:endParaRPr>
        </a:p>
        <a:p>
          <a:pPr indent="0" lvl="0" marL="0" rtl="0" algn="l">
            <a:spcBef>
              <a:spcPts val="0"/>
            </a:spcBef>
            <a:spcAft>
              <a:spcPts val="0"/>
            </a:spcAft>
            <a:buClr>
              <a:srgbClr val="090D48"/>
            </a:buClr>
            <a:buSzPts val="1200"/>
            <a:buFont typeface="Inter"/>
            <a:buNone/>
          </a:pPr>
          <a:r>
            <a:rPr lang="en-US" sz="1200">
              <a:solidFill>
                <a:srgbClr val="090D48"/>
              </a:solidFill>
              <a:latin typeface="Inter"/>
              <a:ea typeface="Inter"/>
              <a:cs typeface="Inter"/>
              <a:sym typeface="Inter"/>
            </a:rPr>
            <a:t>That's the end of the report! Navigate back to other sections and keep adding your data to continue analyzing and optimizing your emails.</a:t>
          </a:r>
          <a:endParaRPr sz="1200">
            <a:solidFill>
              <a:srgbClr val="090D48"/>
            </a:solidFill>
            <a:latin typeface="Inter"/>
            <a:ea typeface="Inter"/>
            <a:cs typeface="Inter"/>
            <a:sym typeface="Inter"/>
          </a:endParaRPr>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3.33"/>
    <col customWidth="1" min="2" max="2" width="16.0"/>
    <col customWidth="1" min="3" max="26" width="10.78"/>
  </cols>
  <sheetData>
    <row r="1" ht="49.5" customHeight="1">
      <c r="A1" s="1"/>
      <c r="B1" s="2" t="s">
        <v>0</v>
      </c>
      <c r="C1" s="3"/>
      <c r="D1" s="4"/>
      <c r="E1" s="4"/>
      <c r="F1" s="4"/>
      <c r="G1" s="4"/>
      <c r="H1" s="4"/>
      <c r="I1" s="4"/>
      <c r="J1" s="4"/>
      <c r="K1" s="4"/>
      <c r="L1" s="4"/>
      <c r="M1" s="4"/>
      <c r="N1" s="4"/>
      <c r="O1" s="4"/>
      <c r="P1" s="4"/>
      <c r="Q1" s="4"/>
      <c r="R1" s="5"/>
      <c r="S1" s="6"/>
      <c r="U1" s="5"/>
      <c r="V1" s="5"/>
      <c r="W1" s="5"/>
      <c r="X1" s="5"/>
      <c r="Y1" s="5"/>
      <c r="Z1" s="5"/>
    </row>
    <row r="2" ht="15.75" customHeight="1">
      <c r="A2" s="5"/>
      <c r="B2" s="5"/>
      <c r="C2" s="5"/>
      <c r="D2" s="5"/>
      <c r="E2" s="5"/>
      <c r="F2" s="5"/>
      <c r="G2" s="5"/>
      <c r="H2" s="5"/>
      <c r="I2" s="5"/>
      <c r="J2" s="5"/>
      <c r="K2" s="5"/>
      <c r="L2" s="5"/>
      <c r="M2" s="5"/>
      <c r="N2" s="5"/>
      <c r="O2" s="5"/>
      <c r="P2" s="5"/>
      <c r="Q2" s="5"/>
      <c r="R2" s="5"/>
      <c r="S2" s="7"/>
      <c r="T2" s="7"/>
      <c r="U2" s="5"/>
      <c r="V2" s="5"/>
      <c r="W2" s="5"/>
      <c r="X2" s="5"/>
      <c r="Y2" s="5"/>
      <c r="Z2" s="5"/>
    </row>
    <row r="3" ht="19.5" customHeight="1">
      <c r="A3" s="5"/>
      <c r="B3" s="5"/>
      <c r="C3" s="5"/>
      <c r="D3" s="5"/>
      <c r="E3" s="5"/>
      <c r="F3" s="5"/>
      <c r="G3" s="5"/>
      <c r="H3" s="5"/>
      <c r="I3" s="5"/>
      <c r="J3" s="5"/>
      <c r="K3" s="5"/>
      <c r="L3" s="5"/>
      <c r="M3" s="5"/>
      <c r="N3" s="5"/>
      <c r="O3" s="8" t="s">
        <v>1</v>
      </c>
      <c r="P3" s="9"/>
      <c r="Q3" s="10"/>
      <c r="R3" s="5"/>
      <c r="S3" s="5"/>
      <c r="T3" s="5"/>
      <c r="U3" s="5"/>
      <c r="V3" s="5"/>
      <c r="W3" s="5"/>
      <c r="X3" s="5"/>
      <c r="Y3" s="5"/>
      <c r="Z3" s="5"/>
    </row>
    <row r="4" ht="18.0" customHeight="1">
      <c r="A4" s="5"/>
      <c r="B4" s="5"/>
      <c r="C4" s="5"/>
      <c r="D4" s="5"/>
      <c r="E4" s="5"/>
      <c r="F4" s="5"/>
      <c r="G4" s="5"/>
      <c r="H4" s="5"/>
      <c r="I4" s="5"/>
      <c r="J4" s="5"/>
      <c r="K4" s="5"/>
      <c r="L4" s="5"/>
      <c r="M4" s="5"/>
      <c r="N4" s="5"/>
      <c r="O4" s="11"/>
      <c r="P4" s="12"/>
      <c r="Q4" s="13"/>
      <c r="R4" s="5"/>
      <c r="S4" s="5"/>
      <c r="T4" s="5"/>
      <c r="U4" s="5"/>
      <c r="V4" s="5"/>
      <c r="W4" s="5"/>
      <c r="X4" s="5"/>
      <c r="Y4" s="5"/>
      <c r="Z4" s="5"/>
    </row>
    <row r="5" ht="15.75" customHeight="1">
      <c r="A5" s="5"/>
      <c r="B5" s="5"/>
      <c r="C5" s="5"/>
      <c r="D5" s="5"/>
      <c r="E5" s="5"/>
      <c r="F5" s="5"/>
      <c r="G5" s="5"/>
      <c r="H5" s="5"/>
      <c r="I5" s="5"/>
      <c r="J5" s="5"/>
      <c r="K5" s="5"/>
      <c r="L5" s="5"/>
      <c r="M5" s="5"/>
      <c r="N5" s="5"/>
      <c r="O5" s="5"/>
      <c r="P5" s="5"/>
      <c r="Q5" s="5"/>
      <c r="R5" s="5"/>
      <c r="S5" s="5"/>
      <c r="T5" s="5"/>
      <c r="U5" s="5"/>
      <c r="V5" s="5"/>
      <c r="W5" s="5"/>
      <c r="X5" s="5"/>
      <c r="Y5" s="5"/>
      <c r="Z5" s="5"/>
    </row>
    <row r="6" ht="15.75" customHeight="1">
      <c r="A6" s="5"/>
      <c r="B6" s="5"/>
      <c r="C6" s="5"/>
      <c r="D6" s="5"/>
      <c r="E6" s="5"/>
      <c r="F6" s="5"/>
      <c r="G6" s="5"/>
      <c r="H6" s="5"/>
      <c r="I6" s="5"/>
      <c r="J6" s="5"/>
      <c r="K6" s="5"/>
      <c r="L6" s="5"/>
      <c r="M6" s="5"/>
      <c r="N6" s="5"/>
      <c r="O6" s="5"/>
      <c r="P6" s="5"/>
      <c r="Q6" s="5"/>
      <c r="R6" s="5"/>
      <c r="S6" s="5"/>
      <c r="T6" s="5"/>
      <c r="U6" s="5"/>
      <c r="V6" s="5"/>
      <c r="W6" s="5"/>
      <c r="X6" s="5"/>
      <c r="Y6" s="5"/>
      <c r="Z6" s="5"/>
    </row>
    <row r="7" ht="15.75" customHeight="1">
      <c r="A7" s="5"/>
      <c r="B7" s="5"/>
      <c r="C7" s="5"/>
      <c r="D7" s="5"/>
      <c r="E7" s="5"/>
      <c r="F7" s="5"/>
      <c r="G7" s="5"/>
      <c r="H7" s="5"/>
      <c r="I7" s="5"/>
      <c r="J7" s="5"/>
      <c r="K7" s="5"/>
      <c r="L7" s="5"/>
      <c r="M7" s="5"/>
      <c r="N7" s="5"/>
      <c r="O7" s="5"/>
      <c r="P7" s="5"/>
      <c r="Q7" s="5"/>
      <c r="R7" s="5"/>
      <c r="S7" s="5"/>
      <c r="T7" s="5"/>
      <c r="U7" s="5"/>
      <c r="V7" s="5"/>
      <c r="W7" s="5"/>
      <c r="X7" s="5"/>
      <c r="Y7" s="5"/>
      <c r="Z7" s="5"/>
    </row>
    <row r="8" ht="15.75" customHeight="1">
      <c r="A8" s="5"/>
      <c r="B8" s="5"/>
      <c r="C8" s="5"/>
      <c r="D8" s="5"/>
      <c r="E8" s="5"/>
      <c r="F8" s="5"/>
      <c r="G8" s="5"/>
      <c r="H8" s="5"/>
      <c r="I8" s="5"/>
      <c r="J8" s="5"/>
      <c r="K8" s="5"/>
      <c r="L8" s="5"/>
      <c r="M8" s="5"/>
      <c r="N8" s="5"/>
      <c r="O8" s="5"/>
      <c r="P8" s="5"/>
      <c r="Q8" s="5"/>
      <c r="R8" s="5"/>
      <c r="S8" s="5"/>
      <c r="T8" s="5"/>
      <c r="U8" s="5"/>
      <c r="V8" s="5"/>
      <c r="W8" s="5"/>
      <c r="X8" s="5"/>
      <c r="Y8" s="5"/>
      <c r="Z8" s="5"/>
    </row>
    <row r="9" ht="15.75" customHeight="1">
      <c r="A9" s="5"/>
      <c r="B9" s="14"/>
      <c r="C9" s="5"/>
      <c r="D9" s="5"/>
      <c r="E9" s="5"/>
      <c r="F9" s="5"/>
      <c r="G9" s="5"/>
      <c r="H9" s="5"/>
      <c r="I9" s="5"/>
      <c r="J9" s="5"/>
      <c r="K9" s="5"/>
      <c r="L9" s="5"/>
      <c r="M9" s="5"/>
      <c r="N9" s="5"/>
      <c r="O9" s="5"/>
      <c r="P9" s="5"/>
      <c r="Q9" s="5"/>
      <c r="R9" s="5"/>
      <c r="S9" s="5"/>
      <c r="T9" s="5"/>
      <c r="U9" s="5"/>
      <c r="V9" s="5"/>
      <c r="W9" s="5"/>
      <c r="X9" s="5"/>
      <c r="Y9" s="5"/>
      <c r="Z9" s="5"/>
    </row>
    <row r="10" ht="15.75" customHeight="1">
      <c r="A10" s="5"/>
      <c r="B10" s="14"/>
      <c r="C10" s="5"/>
      <c r="D10" s="5"/>
      <c r="E10" s="5"/>
      <c r="F10" s="5"/>
      <c r="G10" s="5"/>
      <c r="H10" s="5"/>
      <c r="I10" s="5"/>
      <c r="J10" s="5"/>
      <c r="K10" s="5"/>
      <c r="L10" s="5"/>
      <c r="M10" s="5"/>
      <c r="N10" s="5"/>
      <c r="O10" s="5"/>
      <c r="P10" s="5"/>
      <c r="Q10" s="5"/>
      <c r="R10" s="5"/>
      <c r="S10" s="5"/>
      <c r="T10" s="5"/>
      <c r="U10" s="5"/>
      <c r="V10" s="5"/>
      <c r="W10" s="5"/>
      <c r="X10" s="5"/>
      <c r="Y10" s="5"/>
      <c r="Z10" s="5"/>
    </row>
    <row r="11" ht="15.75" customHeight="1">
      <c r="A11" s="5"/>
      <c r="B11" s="14"/>
      <c r="C11" s="5"/>
      <c r="D11" s="5"/>
      <c r="E11" s="5"/>
      <c r="F11" s="5"/>
      <c r="G11" s="5"/>
      <c r="H11" s="5"/>
      <c r="I11" s="5"/>
      <c r="J11" s="5"/>
      <c r="K11" s="5"/>
      <c r="L11" s="5"/>
      <c r="M11" s="5"/>
      <c r="N11" s="5"/>
      <c r="O11" s="5"/>
      <c r="P11" s="5"/>
      <c r="Q11" s="5"/>
      <c r="R11" s="5"/>
      <c r="S11" s="5"/>
      <c r="T11" s="5"/>
      <c r="U11" s="5"/>
      <c r="V11" s="5"/>
      <c r="W11" s="5"/>
      <c r="X11" s="5"/>
      <c r="Y11" s="5"/>
      <c r="Z11" s="5"/>
    </row>
    <row r="12" ht="15.75" customHeight="1">
      <c r="A12" s="5"/>
      <c r="B12" s="14"/>
      <c r="C12" s="5"/>
      <c r="D12" s="5"/>
      <c r="E12" s="5"/>
      <c r="F12" s="5"/>
      <c r="G12" s="5"/>
      <c r="H12" s="5"/>
      <c r="I12" s="5"/>
      <c r="J12" s="5"/>
      <c r="K12" s="5"/>
      <c r="L12" s="5"/>
      <c r="M12" s="5"/>
      <c r="N12" s="5"/>
      <c r="O12" s="5"/>
      <c r="P12" s="5"/>
      <c r="Q12" s="5"/>
      <c r="R12" s="5"/>
      <c r="S12" s="5"/>
      <c r="T12" s="5"/>
      <c r="U12" s="5"/>
      <c r="V12" s="5"/>
      <c r="W12" s="5"/>
      <c r="X12" s="5"/>
      <c r="Y12" s="5"/>
      <c r="Z12" s="5"/>
    </row>
    <row r="13" ht="15.75" customHeight="1">
      <c r="A13" s="5"/>
      <c r="B13" s="5"/>
      <c r="C13" s="5"/>
      <c r="D13" s="5"/>
      <c r="E13" s="5"/>
      <c r="F13" s="5"/>
      <c r="G13" s="5"/>
      <c r="H13" s="5"/>
      <c r="I13" s="5"/>
      <c r="J13" s="5"/>
      <c r="K13" s="5"/>
      <c r="L13" s="5"/>
      <c r="M13" s="5"/>
      <c r="N13" s="5"/>
      <c r="O13" s="5"/>
      <c r="P13" s="5"/>
      <c r="Q13" s="5"/>
      <c r="R13" s="5"/>
      <c r="S13" s="5"/>
      <c r="T13" s="5"/>
      <c r="U13" s="5"/>
      <c r="V13" s="5"/>
      <c r="W13" s="5"/>
      <c r="X13" s="5"/>
      <c r="Y13" s="5"/>
      <c r="Z13" s="5"/>
    </row>
    <row r="14" ht="15.75" customHeight="1">
      <c r="A14" s="5"/>
      <c r="B14" s="5"/>
      <c r="C14" s="5"/>
      <c r="D14" s="5"/>
      <c r="E14" s="5"/>
      <c r="F14" s="5"/>
      <c r="G14" s="5"/>
      <c r="H14" s="5"/>
      <c r="I14" s="5"/>
      <c r="J14" s="5"/>
      <c r="K14" s="5"/>
      <c r="L14" s="5"/>
      <c r="M14" s="5"/>
      <c r="N14" s="5"/>
      <c r="O14" s="5"/>
      <c r="P14" s="5"/>
      <c r="Q14" s="5"/>
      <c r="R14" s="5"/>
      <c r="S14" s="5"/>
      <c r="T14" s="5"/>
      <c r="U14" s="5"/>
      <c r="V14" s="5"/>
      <c r="W14" s="5"/>
      <c r="X14" s="5"/>
      <c r="Y14" s="5"/>
      <c r="Z14" s="5"/>
    </row>
    <row r="15" ht="15.75"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ht="15.75"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ht="15.7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ht="15.7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ht="15.7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ht="15.7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
    <mergeCell ref="S1:T1"/>
    <mergeCell ref="O3:Q4"/>
  </mergeCells>
  <hyperlinks>
    <hyperlink display="Input your email data &gt;&gt;" location="Email Data Input!A1" ref="O3"/>
  </hyperlink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showGridLines="0" workbookViewId="0"/>
  </sheetViews>
  <sheetFormatPr customHeight="1" defaultColWidth="11.22" defaultRowHeight="15.0"/>
  <cols>
    <col customWidth="1" min="1" max="1" width="3.33"/>
    <col customWidth="1" min="2" max="2" width="21.44"/>
    <col customWidth="1" min="3" max="3" width="18.33"/>
    <col customWidth="1" min="4" max="4" width="8.78"/>
    <col customWidth="1" min="5" max="5" width="9.78"/>
    <col customWidth="1" min="6" max="6" width="11.0"/>
    <col customWidth="1" min="7" max="7" width="11.11"/>
    <col customWidth="1" min="8" max="9" width="5.67"/>
    <col customWidth="1" min="10" max="10" width="10.67"/>
    <col customWidth="1" min="11" max="11" width="10.78"/>
    <col customWidth="1" min="12" max="12" width="11.44"/>
    <col customWidth="1" min="13" max="13" width="11.67"/>
    <col customWidth="1" min="14" max="14" width="10.44"/>
    <col customWidth="1" min="15" max="15" width="10.67"/>
    <col customWidth="1" min="16" max="16" width="9.78"/>
    <col customWidth="1" min="17" max="17" width="11.44"/>
    <col customWidth="1" min="18" max="18" width="9.78"/>
    <col customWidth="1" min="19" max="19" width="10.44"/>
    <col customWidth="1" min="20" max="20" width="6.78"/>
    <col customWidth="1" min="21" max="21" width="7.33"/>
    <col customWidth="1" min="22" max="22" width="7.78"/>
    <col customWidth="1" min="23" max="23" width="13.78"/>
    <col customWidth="1" min="24" max="24" width="6.0"/>
    <col customWidth="1" min="25" max="25" width="11.78"/>
    <col customWidth="1" min="26" max="29" width="3.67"/>
    <col customWidth="1" min="30" max="30" width="4.44"/>
    <col customWidth="1" min="31" max="32" width="3.67"/>
    <col customWidth="1" min="33" max="33" width="3.78"/>
    <col customWidth="1" min="34" max="37" width="4.44"/>
    <col customWidth="1" min="38" max="38" width="5.33"/>
    <col customWidth="1" min="39" max="39" width="12.78"/>
    <col customWidth="1" min="40" max="41" width="8.11"/>
    <col customWidth="1" min="42" max="43" width="10.78"/>
    <col customWidth="1" min="44" max="44" width="7.0"/>
    <col customWidth="1" min="45" max="45" width="7.67"/>
    <col customWidth="1" min="46" max="46" width="13.33"/>
    <col customWidth="1" min="47" max="47" width="8.11"/>
    <col customWidth="1" min="48" max="48" width="7.78"/>
    <col customWidth="1" min="49" max="49" width="17.67"/>
    <col customWidth="1" min="50" max="50" width="11.44"/>
    <col customWidth="1" min="51" max="52" width="6.11"/>
    <col customWidth="1" min="53" max="53" width="5.33"/>
    <col customWidth="1" min="54" max="67" width="10.78"/>
  </cols>
  <sheetData>
    <row r="1" ht="49.5" customHeight="1">
      <c r="A1" s="1"/>
      <c r="B1" s="2" t="s">
        <v>2</v>
      </c>
      <c r="C1" s="3"/>
      <c r="D1" s="4"/>
      <c r="E1" s="4"/>
      <c r="F1" s="4"/>
      <c r="G1" s="4"/>
      <c r="H1" s="4"/>
      <c r="I1" s="4"/>
      <c r="J1" s="4"/>
      <c r="K1" s="4"/>
      <c r="L1" s="4"/>
      <c r="M1" s="4"/>
      <c r="N1" s="4"/>
      <c r="O1" s="4"/>
      <c r="P1" s="4"/>
      <c r="Q1" s="4"/>
      <c r="R1" s="15"/>
      <c r="S1" s="15"/>
      <c r="T1" s="5"/>
      <c r="U1" s="5"/>
      <c r="V1" s="5"/>
      <c r="W1" s="5"/>
      <c r="X1" s="5"/>
      <c r="Y1" s="5"/>
      <c r="Z1" s="5"/>
      <c r="AA1" s="5"/>
      <c r="AB1" s="5"/>
      <c r="AC1" s="5"/>
      <c r="AD1" s="5"/>
      <c r="AE1" s="5"/>
      <c r="AF1" s="5"/>
      <c r="AG1" s="5"/>
      <c r="AH1" s="5"/>
      <c r="AI1" s="5"/>
      <c r="AJ1" s="5"/>
      <c r="AK1" s="5"/>
      <c r="AL1" s="5"/>
      <c r="AM1" s="5"/>
      <c r="AN1" s="5"/>
      <c r="AO1" s="5"/>
      <c r="AP1" s="5"/>
      <c r="AQ1" s="5"/>
      <c r="AR1" s="16"/>
      <c r="AS1" s="16"/>
      <c r="AT1" s="16"/>
      <c r="AU1" s="16"/>
      <c r="AV1" s="16"/>
      <c r="AW1" s="17"/>
      <c r="AX1" s="17"/>
      <c r="AY1" s="17"/>
      <c r="AZ1" s="17"/>
      <c r="BA1" s="17"/>
      <c r="BB1" s="17"/>
      <c r="BC1" s="17"/>
      <c r="BD1" s="17"/>
      <c r="BE1" s="17"/>
      <c r="BF1" s="17"/>
      <c r="BG1" s="17"/>
      <c r="BH1" s="17"/>
      <c r="BI1" s="17"/>
      <c r="BJ1" s="17"/>
      <c r="BK1" s="17"/>
      <c r="BL1" s="17"/>
      <c r="BM1" s="16"/>
      <c r="BN1" s="16"/>
      <c r="BO1" s="16"/>
    </row>
    <row r="2" ht="18.0" customHeight="1">
      <c r="A2" s="5"/>
      <c r="B2" s="5"/>
      <c r="C2" s="5"/>
      <c r="D2" s="5"/>
      <c r="E2" s="5"/>
      <c r="F2" s="5"/>
      <c r="G2" s="5"/>
      <c r="H2" s="5"/>
      <c r="I2" s="5"/>
      <c r="J2" s="5"/>
      <c r="K2" s="5"/>
      <c r="L2" s="5"/>
      <c r="M2" s="5"/>
      <c r="N2" s="5"/>
      <c r="O2" s="5"/>
      <c r="P2" s="5"/>
      <c r="Q2" s="5"/>
      <c r="R2" s="15"/>
      <c r="S2" s="15"/>
      <c r="T2" s="5"/>
      <c r="U2" s="5"/>
      <c r="V2" s="5"/>
      <c r="W2" s="5"/>
      <c r="X2" s="5"/>
      <c r="Y2" s="5"/>
      <c r="Z2" s="5"/>
      <c r="AA2" s="5"/>
      <c r="AB2" s="5"/>
      <c r="AC2" s="5"/>
      <c r="AD2" s="5"/>
      <c r="AE2" s="5"/>
      <c r="AF2" s="5"/>
      <c r="AG2" s="5"/>
      <c r="AH2" s="5"/>
      <c r="AI2" s="5"/>
      <c r="AJ2" s="5"/>
      <c r="AK2" s="5"/>
      <c r="AL2" s="5"/>
      <c r="AM2" s="5"/>
      <c r="AN2" s="5"/>
      <c r="AO2" s="5"/>
      <c r="AP2" s="5"/>
      <c r="AQ2" s="5"/>
      <c r="AR2" s="16"/>
      <c r="AS2" s="16"/>
      <c r="AT2" s="16"/>
      <c r="AU2" s="16"/>
      <c r="AV2" s="16"/>
      <c r="AW2" s="17"/>
      <c r="AX2" s="17"/>
      <c r="AY2" s="17"/>
      <c r="AZ2" s="17"/>
      <c r="BA2" s="17"/>
      <c r="BB2" s="17"/>
      <c r="BC2" s="17"/>
      <c r="BD2" s="17"/>
      <c r="BE2" s="17"/>
      <c r="BF2" s="17"/>
      <c r="BG2" s="17"/>
      <c r="BH2" s="17"/>
      <c r="BI2" s="17"/>
      <c r="BJ2" s="17"/>
      <c r="BK2" s="17"/>
      <c r="BL2" s="17"/>
      <c r="BM2" s="16"/>
      <c r="BN2" s="16"/>
      <c r="BO2" s="16"/>
    </row>
    <row r="3" ht="18.0" customHeight="1">
      <c r="A3" s="5"/>
      <c r="B3" s="5"/>
      <c r="C3" s="5"/>
      <c r="D3" s="5"/>
      <c r="E3" s="5"/>
      <c r="F3" s="5"/>
      <c r="G3" s="5"/>
      <c r="H3" s="5"/>
      <c r="I3" s="5"/>
      <c r="J3" s="5"/>
      <c r="K3" s="5"/>
      <c r="L3" s="5"/>
      <c r="M3" s="5"/>
      <c r="N3" s="5"/>
      <c r="O3" s="18" t="s">
        <v>3</v>
      </c>
      <c r="P3" s="9"/>
      <c r="Q3" s="10"/>
      <c r="R3" s="15"/>
      <c r="S3" s="15"/>
      <c r="T3" s="5"/>
      <c r="U3" s="5"/>
      <c r="V3" s="5"/>
      <c r="W3" s="5"/>
      <c r="X3" s="5"/>
      <c r="Y3" s="5"/>
      <c r="Z3" s="5"/>
      <c r="AA3" s="5"/>
      <c r="AB3" s="5"/>
      <c r="AC3" s="5"/>
      <c r="AD3" s="5"/>
      <c r="AE3" s="5"/>
      <c r="AF3" s="5"/>
      <c r="AG3" s="5"/>
      <c r="AH3" s="5"/>
      <c r="AI3" s="5"/>
      <c r="AJ3" s="5"/>
      <c r="AK3" s="5"/>
      <c r="AL3" s="5"/>
      <c r="AM3" s="5"/>
      <c r="AN3" s="5"/>
      <c r="AO3" s="5"/>
      <c r="AP3" s="5"/>
      <c r="AQ3" s="5"/>
      <c r="AR3" s="16"/>
      <c r="AS3" s="16"/>
      <c r="AT3" s="16"/>
      <c r="AU3" s="16"/>
      <c r="AV3" s="16"/>
      <c r="AW3" s="17"/>
      <c r="AX3" s="17"/>
      <c r="AY3" s="17"/>
      <c r="AZ3" s="17"/>
      <c r="BA3" s="17"/>
      <c r="BB3" s="17"/>
      <c r="BC3" s="17"/>
      <c r="BD3" s="17"/>
      <c r="BE3" s="17"/>
      <c r="BF3" s="17"/>
      <c r="BG3" s="17"/>
      <c r="BH3" s="17"/>
      <c r="BI3" s="17"/>
      <c r="BJ3" s="17"/>
      <c r="BK3" s="17"/>
      <c r="BL3" s="17"/>
      <c r="BM3" s="16"/>
      <c r="BN3" s="16"/>
      <c r="BO3" s="16"/>
    </row>
    <row r="4" ht="18.0" customHeight="1">
      <c r="A4" s="5"/>
      <c r="B4" s="5"/>
      <c r="C4" s="5"/>
      <c r="D4" s="5"/>
      <c r="E4" s="5"/>
      <c r="F4" s="5"/>
      <c r="G4" s="5"/>
      <c r="H4" s="5"/>
      <c r="I4" s="5"/>
      <c r="J4" s="5"/>
      <c r="K4" s="5"/>
      <c r="L4" s="5"/>
      <c r="M4" s="5"/>
      <c r="N4" s="5"/>
      <c r="O4" s="11"/>
      <c r="P4" s="12"/>
      <c r="Q4" s="13"/>
      <c r="R4" s="15"/>
      <c r="S4" s="15"/>
      <c r="T4" s="5"/>
      <c r="U4" s="5"/>
      <c r="V4" s="5"/>
      <c r="W4" s="5"/>
      <c r="X4" s="5"/>
      <c r="Y4" s="5"/>
      <c r="Z4" s="5"/>
      <c r="AA4" s="5"/>
      <c r="AB4" s="5"/>
      <c r="AC4" s="5"/>
      <c r="AD4" s="5"/>
      <c r="AE4" s="5"/>
      <c r="AF4" s="5"/>
      <c r="AG4" s="5"/>
      <c r="AH4" s="5"/>
      <c r="AI4" s="5"/>
      <c r="AJ4" s="5"/>
      <c r="AK4" s="5"/>
      <c r="AL4" s="5"/>
      <c r="AM4" s="5"/>
      <c r="AN4" s="5"/>
      <c r="AO4" s="5"/>
      <c r="AP4" s="5"/>
      <c r="AQ4" s="5"/>
      <c r="AR4" s="16"/>
      <c r="AS4" s="16"/>
      <c r="AT4" s="16"/>
      <c r="AU4" s="16"/>
      <c r="AV4" s="16"/>
      <c r="AW4" s="17"/>
      <c r="AX4" s="17"/>
      <c r="AY4" s="17"/>
      <c r="AZ4" s="17"/>
      <c r="BA4" s="17"/>
      <c r="BB4" s="17"/>
      <c r="BC4" s="17"/>
      <c r="BD4" s="17"/>
      <c r="BE4" s="17"/>
      <c r="BF4" s="17"/>
      <c r="BG4" s="17"/>
      <c r="BH4" s="17"/>
      <c r="BI4" s="17"/>
      <c r="BJ4" s="17"/>
      <c r="BK4" s="17"/>
      <c r="BL4" s="17"/>
      <c r="BM4" s="16"/>
      <c r="BN4" s="16"/>
      <c r="BO4" s="16"/>
    </row>
    <row r="5" ht="18.0" customHeight="1">
      <c r="A5" s="5"/>
      <c r="B5" s="5"/>
      <c r="C5" s="5"/>
      <c r="D5" s="5"/>
      <c r="E5" s="5"/>
      <c r="F5" s="5"/>
      <c r="G5" s="5"/>
      <c r="H5" s="5"/>
      <c r="I5" s="5"/>
      <c r="J5" s="5"/>
      <c r="K5" s="5"/>
      <c r="L5" s="5"/>
      <c r="M5" s="5"/>
      <c r="N5" s="5"/>
      <c r="O5" s="5"/>
      <c r="P5" s="5"/>
      <c r="Q5" s="5"/>
      <c r="R5" s="15"/>
      <c r="S5" s="15"/>
      <c r="T5" s="5"/>
      <c r="U5" s="5"/>
      <c r="V5" s="5"/>
      <c r="W5" s="5"/>
      <c r="X5" s="5"/>
      <c r="Y5" s="5"/>
      <c r="Z5" s="5"/>
      <c r="AA5" s="5"/>
      <c r="AB5" s="5"/>
      <c r="AC5" s="5"/>
      <c r="AD5" s="5"/>
      <c r="AE5" s="5"/>
      <c r="AF5" s="5"/>
      <c r="AG5" s="5"/>
      <c r="AH5" s="5"/>
      <c r="AI5" s="5"/>
      <c r="AJ5" s="5"/>
      <c r="AK5" s="5"/>
      <c r="AL5" s="5"/>
      <c r="AM5" s="5"/>
      <c r="AN5" s="5"/>
      <c r="AO5" s="5"/>
      <c r="AP5" s="5"/>
      <c r="AQ5" s="5"/>
      <c r="AR5" s="16"/>
      <c r="AS5" s="16"/>
      <c r="AT5" s="16"/>
      <c r="AU5" s="16"/>
      <c r="AV5" s="16"/>
      <c r="AW5" s="17"/>
      <c r="AX5" s="17"/>
      <c r="AY5" s="17"/>
      <c r="AZ5" s="17"/>
      <c r="BA5" s="17"/>
      <c r="BB5" s="17"/>
      <c r="BC5" s="17"/>
      <c r="BD5" s="17"/>
      <c r="BE5" s="17"/>
      <c r="BF5" s="17"/>
      <c r="BG5" s="17"/>
      <c r="BH5" s="17"/>
      <c r="BI5" s="17"/>
      <c r="BJ5" s="17"/>
      <c r="BK5" s="17"/>
      <c r="BL5" s="17"/>
      <c r="BM5" s="16"/>
      <c r="BN5" s="16"/>
      <c r="BO5" s="16"/>
    </row>
    <row r="6" ht="18.0" customHeight="1">
      <c r="A6" s="5"/>
      <c r="B6" s="5"/>
      <c r="C6" s="5"/>
      <c r="D6" s="5"/>
      <c r="E6" s="5"/>
      <c r="F6" s="5"/>
      <c r="G6" s="5"/>
      <c r="H6" s="5"/>
      <c r="I6" s="5"/>
      <c r="J6" s="5"/>
      <c r="K6" s="5"/>
      <c r="L6" s="5"/>
      <c r="M6" s="5"/>
      <c r="N6" s="5"/>
      <c r="O6" s="5"/>
      <c r="P6" s="5"/>
      <c r="Q6" s="5"/>
      <c r="R6" s="15"/>
      <c r="S6" s="15"/>
      <c r="T6" s="5"/>
      <c r="U6" s="5"/>
      <c r="V6" s="5"/>
      <c r="W6" s="5"/>
      <c r="X6" s="5"/>
      <c r="Y6" s="5"/>
      <c r="Z6" s="5"/>
      <c r="AA6" s="5"/>
      <c r="AB6" s="5"/>
      <c r="AC6" s="5"/>
      <c r="AD6" s="5"/>
      <c r="AE6" s="5"/>
      <c r="AF6" s="5"/>
      <c r="AG6" s="5"/>
      <c r="AH6" s="5"/>
      <c r="AI6" s="5"/>
      <c r="AJ6" s="5"/>
      <c r="AK6" s="5"/>
      <c r="AL6" s="5"/>
      <c r="AM6" s="5"/>
      <c r="AN6" s="5"/>
      <c r="AO6" s="5"/>
      <c r="AP6" s="5"/>
      <c r="AQ6" s="5"/>
      <c r="AR6" s="16"/>
      <c r="AS6" s="16"/>
      <c r="AT6" s="16"/>
      <c r="AU6" s="16"/>
      <c r="AV6" s="16"/>
      <c r="AW6" s="17"/>
      <c r="AX6" s="17"/>
      <c r="AY6" s="17"/>
      <c r="AZ6" s="17"/>
      <c r="BA6" s="17"/>
      <c r="BB6" s="17"/>
      <c r="BC6" s="17"/>
      <c r="BD6" s="17"/>
      <c r="BE6" s="17"/>
      <c r="BF6" s="17"/>
      <c r="BG6" s="17"/>
      <c r="BH6" s="17"/>
      <c r="BI6" s="17"/>
      <c r="BJ6" s="17"/>
      <c r="BK6" s="17"/>
      <c r="BL6" s="17"/>
      <c r="BM6" s="16"/>
      <c r="BN6" s="16"/>
      <c r="BO6" s="16"/>
    </row>
    <row r="7" ht="18.0" customHeight="1">
      <c r="A7" s="5"/>
      <c r="B7" s="5"/>
      <c r="C7" s="5"/>
      <c r="D7" s="5"/>
      <c r="E7" s="5"/>
      <c r="F7" s="5"/>
      <c r="G7" s="5"/>
      <c r="H7" s="5"/>
      <c r="I7" s="5"/>
      <c r="J7" s="5"/>
      <c r="K7" s="5"/>
      <c r="L7" s="5"/>
      <c r="M7" s="5"/>
      <c r="N7" s="5"/>
      <c r="O7" s="5"/>
      <c r="P7" s="5"/>
      <c r="Q7" s="5"/>
      <c r="R7" s="15"/>
      <c r="S7" s="15"/>
      <c r="T7" s="5"/>
      <c r="U7" s="5"/>
      <c r="V7" s="5"/>
      <c r="W7" s="5"/>
      <c r="X7" s="5"/>
      <c r="Y7" s="5"/>
      <c r="Z7" s="5"/>
      <c r="AA7" s="5"/>
      <c r="AB7" s="5"/>
      <c r="AC7" s="5"/>
      <c r="AD7" s="5"/>
      <c r="AE7" s="5"/>
      <c r="AF7" s="5"/>
      <c r="AG7" s="5"/>
      <c r="AH7" s="5"/>
      <c r="AI7" s="5"/>
      <c r="AJ7" s="5"/>
      <c r="AK7" s="5"/>
      <c r="AL7" s="5"/>
      <c r="AM7" s="5"/>
      <c r="AN7" s="5"/>
      <c r="AO7" s="5"/>
      <c r="AP7" s="5"/>
      <c r="AQ7" s="5"/>
      <c r="AR7" s="16"/>
      <c r="AS7" s="16"/>
      <c r="AT7" s="16"/>
      <c r="AU7" s="16"/>
      <c r="AV7" s="16"/>
      <c r="AW7" s="17"/>
      <c r="AX7" s="17"/>
      <c r="AY7" s="17"/>
      <c r="AZ7" s="17"/>
      <c r="BA7" s="17"/>
      <c r="BB7" s="17"/>
      <c r="BC7" s="17"/>
      <c r="BD7" s="17"/>
      <c r="BE7" s="17"/>
      <c r="BF7" s="17"/>
      <c r="BG7" s="17"/>
      <c r="BH7" s="17"/>
      <c r="BI7" s="17"/>
      <c r="BJ7" s="17"/>
      <c r="BK7" s="17"/>
      <c r="BL7" s="17"/>
      <c r="BM7" s="16"/>
      <c r="BN7" s="16"/>
      <c r="BO7" s="16"/>
    </row>
    <row r="8" ht="18.0" customHeight="1">
      <c r="A8" s="5"/>
      <c r="B8" s="5"/>
      <c r="C8" s="5"/>
      <c r="D8" s="5"/>
      <c r="E8" s="5"/>
      <c r="F8" s="5"/>
      <c r="G8" s="5"/>
      <c r="H8" s="5"/>
      <c r="I8" s="5"/>
      <c r="J8" s="5"/>
      <c r="K8" s="5"/>
      <c r="L8" s="5"/>
      <c r="M8" s="5"/>
      <c r="N8" s="5"/>
      <c r="O8" s="5"/>
      <c r="P8" s="5"/>
      <c r="Q8" s="5"/>
      <c r="R8" s="15"/>
      <c r="S8" s="15"/>
      <c r="T8" s="5"/>
      <c r="U8" s="5"/>
      <c r="V8" s="5"/>
      <c r="W8" s="5"/>
      <c r="X8" s="5"/>
      <c r="Y8" s="5"/>
      <c r="Z8" s="5"/>
      <c r="AA8" s="5"/>
      <c r="AB8" s="5"/>
      <c r="AC8" s="5"/>
      <c r="AD8" s="5"/>
      <c r="AE8" s="5"/>
      <c r="AF8" s="5"/>
      <c r="AG8" s="5"/>
      <c r="AH8" s="5"/>
      <c r="AI8" s="5"/>
      <c r="AJ8" s="5"/>
      <c r="AK8" s="5"/>
      <c r="AL8" s="5"/>
      <c r="AM8" s="5"/>
      <c r="AN8" s="5"/>
      <c r="AO8" s="5"/>
      <c r="AP8" s="5"/>
      <c r="AQ8" s="5"/>
      <c r="AR8" s="16"/>
      <c r="AS8" s="16"/>
      <c r="AT8" s="16"/>
      <c r="AU8" s="16"/>
      <c r="AV8" s="16"/>
      <c r="AW8" s="17"/>
      <c r="AX8" s="17"/>
      <c r="AY8" s="17"/>
      <c r="AZ8" s="17"/>
      <c r="BA8" s="17"/>
      <c r="BB8" s="17"/>
      <c r="BC8" s="17"/>
      <c r="BD8" s="17"/>
      <c r="BE8" s="17"/>
      <c r="BF8" s="17"/>
      <c r="BG8" s="17"/>
      <c r="BH8" s="17"/>
      <c r="BI8" s="17"/>
      <c r="BJ8" s="17"/>
      <c r="BK8" s="17"/>
      <c r="BL8" s="17"/>
      <c r="BM8" s="16"/>
      <c r="BN8" s="16"/>
      <c r="BO8" s="16"/>
    </row>
    <row r="9" ht="18.0" customHeight="1">
      <c r="A9" s="5"/>
      <c r="B9" s="5"/>
      <c r="C9" s="5"/>
      <c r="D9" s="5"/>
      <c r="E9" s="5"/>
      <c r="F9" s="5"/>
      <c r="G9" s="5"/>
      <c r="H9" s="5"/>
      <c r="I9" s="5"/>
      <c r="J9" s="5"/>
      <c r="K9" s="5"/>
      <c r="L9" s="5"/>
      <c r="M9" s="5"/>
      <c r="N9" s="5"/>
      <c r="O9" s="19"/>
      <c r="P9" s="5"/>
      <c r="Q9" s="5"/>
      <c r="R9" s="15"/>
      <c r="S9" s="15"/>
      <c r="T9" s="5"/>
      <c r="U9" s="5"/>
      <c r="V9" s="5"/>
      <c r="W9" s="5"/>
      <c r="X9" s="5"/>
      <c r="Y9" s="5"/>
      <c r="Z9" s="5"/>
      <c r="AA9" s="5"/>
      <c r="AB9" s="5"/>
      <c r="AC9" s="5"/>
      <c r="AD9" s="5"/>
      <c r="AE9" s="5"/>
      <c r="AF9" s="5"/>
      <c r="AG9" s="5"/>
      <c r="AH9" s="5"/>
      <c r="AI9" s="5"/>
      <c r="AJ9" s="5"/>
      <c r="AK9" s="5"/>
      <c r="AL9" s="5"/>
      <c r="AM9" s="5"/>
      <c r="AN9" s="5"/>
      <c r="AO9" s="5"/>
      <c r="AP9" s="5"/>
      <c r="AQ9" s="5"/>
      <c r="AR9" s="16"/>
      <c r="AS9" s="16"/>
      <c r="AT9" s="16"/>
      <c r="AU9" s="16"/>
      <c r="AV9" s="16"/>
      <c r="AW9" s="17"/>
      <c r="AX9" s="17"/>
      <c r="AY9" s="17"/>
      <c r="AZ9" s="17"/>
      <c r="BA9" s="17"/>
      <c r="BB9" s="17"/>
      <c r="BC9" s="17"/>
      <c r="BD9" s="17"/>
      <c r="BE9" s="17"/>
      <c r="BF9" s="17"/>
      <c r="BG9" s="17"/>
      <c r="BH9" s="17"/>
      <c r="BI9" s="17"/>
      <c r="BJ9" s="17"/>
      <c r="BK9" s="17"/>
      <c r="BL9" s="17"/>
      <c r="BM9" s="16"/>
      <c r="BN9" s="16"/>
      <c r="BO9" s="16"/>
    </row>
    <row r="10" ht="18.0" customHeight="1">
      <c r="A10" s="5"/>
      <c r="B10" s="5"/>
      <c r="C10" s="5"/>
      <c r="D10" s="5"/>
      <c r="E10" s="5"/>
      <c r="F10" s="5"/>
      <c r="G10" s="5"/>
      <c r="H10" s="5"/>
      <c r="I10" s="5"/>
      <c r="J10" s="5"/>
      <c r="K10" s="5"/>
      <c r="L10" s="5"/>
      <c r="M10" s="5"/>
      <c r="N10" s="5"/>
      <c r="O10" s="19"/>
      <c r="P10" s="5"/>
      <c r="Q10" s="5"/>
      <c r="R10" s="15"/>
      <c r="S10" s="15"/>
      <c r="T10" s="5"/>
      <c r="U10" s="5"/>
      <c r="V10" s="5"/>
      <c r="W10" s="5"/>
      <c r="X10" s="5"/>
      <c r="Y10" s="5"/>
      <c r="Z10" s="5"/>
      <c r="AA10" s="5"/>
      <c r="AB10" s="5"/>
      <c r="AC10" s="5"/>
      <c r="AD10" s="5"/>
      <c r="AE10" s="5"/>
      <c r="AF10" s="5"/>
      <c r="AG10" s="5"/>
      <c r="AH10" s="5"/>
      <c r="AI10" s="5"/>
      <c r="AJ10" s="5"/>
      <c r="AK10" s="5"/>
      <c r="AL10" s="5"/>
      <c r="AM10" s="5"/>
      <c r="AN10" s="5"/>
      <c r="AO10" s="5"/>
      <c r="AP10" s="5"/>
      <c r="AQ10" s="5"/>
      <c r="AR10" s="16"/>
      <c r="AS10" s="16"/>
      <c r="AT10" s="16"/>
      <c r="AU10" s="16"/>
      <c r="AV10" s="16"/>
      <c r="AW10" s="17"/>
      <c r="AX10" s="17"/>
      <c r="AY10" s="17"/>
      <c r="AZ10" s="17"/>
      <c r="BA10" s="17"/>
      <c r="BB10" s="17"/>
      <c r="BC10" s="17"/>
      <c r="BD10" s="17"/>
      <c r="BE10" s="17"/>
      <c r="BF10" s="17"/>
      <c r="BG10" s="17"/>
      <c r="BH10" s="17"/>
      <c r="BI10" s="17"/>
      <c r="BJ10" s="17"/>
      <c r="BK10" s="17"/>
      <c r="BL10" s="17"/>
      <c r="BM10" s="16"/>
      <c r="BN10" s="16"/>
      <c r="BO10" s="16"/>
    </row>
    <row r="11" ht="18.0" customHeight="1">
      <c r="A11" s="5"/>
      <c r="B11" s="5"/>
      <c r="C11" s="5"/>
      <c r="D11" s="5"/>
      <c r="E11" s="5"/>
      <c r="F11" s="5"/>
      <c r="G11" s="5"/>
      <c r="H11" s="5"/>
      <c r="I11" s="5"/>
      <c r="J11" s="5"/>
      <c r="K11" s="5"/>
      <c r="L11" s="5"/>
      <c r="M11" s="5"/>
      <c r="N11" s="5"/>
      <c r="O11" s="19"/>
      <c r="P11" s="5"/>
      <c r="Q11" s="5"/>
      <c r="R11" s="15"/>
      <c r="S11" s="15"/>
      <c r="T11" s="5"/>
      <c r="U11" s="5"/>
      <c r="V11" s="5"/>
      <c r="W11" s="5"/>
      <c r="X11" s="5"/>
      <c r="Y11" s="5"/>
      <c r="Z11" s="5"/>
      <c r="AA11" s="5"/>
      <c r="AB11" s="5"/>
      <c r="AC11" s="5"/>
      <c r="AD11" s="5"/>
      <c r="AE11" s="5"/>
      <c r="AF11" s="5"/>
      <c r="AG11" s="5"/>
      <c r="AH11" s="5"/>
      <c r="AI11" s="5"/>
      <c r="AJ11" s="5"/>
      <c r="AK11" s="5"/>
      <c r="AL11" s="5"/>
      <c r="AM11" s="5"/>
      <c r="AN11" s="5"/>
      <c r="AO11" s="5"/>
      <c r="AP11" s="5"/>
      <c r="AQ11" s="5"/>
      <c r="AR11" s="16"/>
      <c r="AS11" s="16"/>
      <c r="AT11" s="16"/>
      <c r="AU11" s="16"/>
      <c r="AV11" s="16"/>
      <c r="AW11" s="17"/>
      <c r="AX11" s="17"/>
      <c r="AY11" s="17"/>
      <c r="AZ11" s="17"/>
      <c r="BA11" s="17"/>
      <c r="BB11" s="17"/>
      <c r="BC11" s="17"/>
      <c r="BD11" s="17"/>
      <c r="BE11" s="17"/>
      <c r="BF11" s="17"/>
      <c r="BG11" s="17"/>
      <c r="BH11" s="17"/>
      <c r="BI11" s="17"/>
      <c r="BJ11" s="17"/>
      <c r="BK11" s="17"/>
      <c r="BL11" s="17"/>
      <c r="BM11" s="16"/>
      <c r="BN11" s="16"/>
      <c r="BO11" s="16"/>
    </row>
    <row r="12" ht="18.0" customHeight="1">
      <c r="A12" s="5"/>
      <c r="B12" s="5"/>
      <c r="C12" s="5"/>
      <c r="D12" s="5"/>
      <c r="E12" s="5"/>
      <c r="F12" s="5"/>
      <c r="G12" s="5"/>
      <c r="H12" s="5"/>
      <c r="I12" s="5"/>
      <c r="J12" s="5"/>
      <c r="K12" s="5"/>
      <c r="L12" s="5"/>
      <c r="M12" s="5"/>
      <c r="N12" s="5"/>
      <c r="O12" s="19"/>
      <c r="P12" s="5"/>
      <c r="Q12" s="5"/>
      <c r="R12" s="15"/>
      <c r="S12" s="15"/>
      <c r="T12" s="5"/>
      <c r="U12" s="5"/>
      <c r="V12" s="5"/>
      <c r="W12" s="5"/>
      <c r="X12" s="5"/>
      <c r="Y12" s="5"/>
      <c r="Z12" s="5"/>
      <c r="AA12" s="5"/>
      <c r="AB12" s="5"/>
      <c r="AC12" s="5"/>
      <c r="AD12" s="5"/>
      <c r="AE12" s="5"/>
      <c r="AF12" s="5"/>
      <c r="AG12" s="5"/>
      <c r="AH12" s="5"/>
      <c r="AI12" s="5"/>
      <c r="AJ12" s="5"/>
      <c r="AK12" s="5"/>
      <c r="AL12" s="5"/>
      <c r="AM12" s="5"/>
      <c r="AN12" s="5"/>
      <c r="AO12" s="5"/>
      <c r="AP12" s="5"/>
      <c r="AQ12" s="5"/>
      <c r="AR12" s="16"/>
      <c r="AS12" s="16"/>
      <c r="AT12" s="16"/>
      <c r="AU12" s="16"/>
      <c r="AV12" s="16"/>
      <c r="AW12" s="17"/>
      <c r="AX12" s="17"/>
      <c r="AY12" s="17"/>
      <c r="AZ12" s="17"/>
      <c r="BA12" s="17"/>
      <c r="BB12" s="17"/>
      <c r="BC12" s="17"/>
      <c r="BD12" s="17"/>
      <c r="BE12" s="17"/>
      <c r="BF12" s="17"/>
      <c r="BG12" s="17"/>
      <c r="BH12" s="17"/>
      <c r="BI12" s="17"/>
      <c r="BJ12" s="17"/>
      <c r="BK12" s="17"/>
      <c r="BL12" s="17"/>
      <c r="BM12" s="16"/>
      <c r="BN12" s="16"/>
      <c r="BO12" s="16"/>
    </row>
    <row r="13" ht="18.0" customHeight="1">
      <c r="A13" s="5"/>
      <c r="B13" s="5"/>
      <c r="C13" s="5"/>
      <c r="D13" s="5"/>
      <c r="E13" s="5"/>
      <c r="F13" s="5"/>
      <c r="G13" s="5"/>
      <c r="H13" s="5"/>
      <c r="I13" s="5"/>
      <c r="J13" s="5"/>
      <c r="K13" s="5"/>
      <c r="L13" s="5"/>
      <c r="M13" s="5"/>
      <c r="N13" s="5"/>
      <c r="O13" s="19"/>
      <c r="P13" s="5"/>
      <c r="Q13" s="5"/>
      <c r="R13" s="15"/>
      <c r="S13" s="15"/>
      <c r="T13" s="5"/>
      <c r="U13" s="5"/>
      <c r="V13" s="5"/>
      <c r="W13" s="5"/>
      <c r="X13" s="5"/>
      <c r="Y13" s="5"/>
      <c r="Z13" s="5"/>
      <c r="AA13" s="5"/>
      <c r="AB13" s="5"/>
      <c r="AC13" s="5"/>
      <c r="AD13" s="5"/>
      <c r="AE13" s="5"/>
      <c r="AF13" s="5"/>
      <c r="AG13" s="5"/>
      <c r="AH13" s="5"/>
      <c r="AI13" s="5"/>
      <c r="AJ13" s="5"/>
      <c r="AK13" s="5"/>
      <c r="AL13" s="5"/>
      <c r="AM13" s="5"/>
      <c r="AN13" s="5"/>
      <c r="AO13" s="5"/>
      <c r="AP13" s="5"/>
      <c r="AQ13" s="5"/>
      <c r="AR13" s="16"/>
      <c r="AS13" s="16"/>
      <c r="AT13" s="16"/>
      <c r="AU13" s="16"/>
      <c r="AV13" s="16"/>
      <c r="AW13" s="17"/>
      <c r="AX13" s="17"/>
      <c r="AY13" s="17"/>
      <c r="AZ13" s="17"/>
      <c r="BA13" s="17"/>
      <c r="BB13" s="17"/>
      <c r="BC13" s="17"/>
      <c r="BD13" s="17"/>
      <c r="BE13" s="17"/>
      <c r="BF13" s="17"/>
      <c r="BG13" s="17"/>
      <c r="BH13" s="17"/>
      <c r="BI13" s="17"/>
      <c r="BJ13" s="17"/>
      <c r="BK13" s="17"/>
      <c r="BL13" s="17"/>
      <c r="BM13" s="16"/>
      <c r="BN13" s="16"/>
      <c r="BO13" s="16"/>
    </row>
    <row r="14" ht="18.0" customHeight="1">
      <c r="A14" s="5"/>
      <c r="B14" s="5"/>
      <c r="C14" s="5"/>
      <c r="D14" s="5"/>
      <c r="E14" s="5"/>
      <c r="F14" s="5"/>
      <c r="G14" s="5"/>
      <c r="H14" s="5"/>
      <c r="I14" s="5"/>
      <c r="J14" s="5"/>
      <c r="K14" s="5"/>
      <c r="L14" s="5"/>
      <c r="M14" s="5"/>
      <c r="N14" s="5"/>
      <c r="O14" s="19"/>
      <c r="P14" s="5"/>
      <c r="Q14" s="5"/>
      <c r="R14" s="15"/>
      <c r="S14" s="15"/>
      <c r="T14" s="5"/>
      <c r="U14" s="5"/>
      <c r="V14" s="5"/>
      <c r="W14" s="5"/>
      <c r="X14" s="5"/>
      <c r="Y14" s="5"/>
      <c r="Z14" s="5"/>
      <c r="AA14" s="5"/>
      <c r="AB14" s="5"/>
      <c r="AC14" s="5"/>
      <c r="AD14" s="5"/>
      <c r="AE14" s="5"/>
      <c r="AF14" s="5"/>
      <c r="AG14" s="5"/>
      <c r="AH14" s="5"/>
      <c r="AI14" s="5"/>
      <c r="AJ14" s="5"/>
      <c r="AK14" s="5"/>
      <c r="AL14" s="5"/>
      <c r="AM14" s="5"/>
      <c r="AN14" s="5"/>
      <c r="AO14" s="5"/>
      <c r="AP14" s="5"/>
      <c r="AQ14" s="5"/>
      <c r="AR14" s="16"/>
      <c r="AS14" s="16"/>
      <c r="AT14" s="16"/>
      <c r="AU14" s="16"/>
      <c r="AV14" s="16"/>
      <c r="AW14" s="17"/>
      <c r="AX14" s="17"/>
      <c r="AY14" s="17"/>
      <c r="AZ14" s="17"/>
      <c r="BA14" s="17"/>
      <c r="BB14" s="17"/>
      <c r="BC14" s="17"/>
      <c r="BD14" s="17"/>
      <c r="BE14" s="17"/>
      <c r="BF14" s="17"/>
      <c r="BG14" s="17"/>
      <c r="BH14" s="17"/>
      <c r="BI14" s="17"/>
      <c r="BJ14" s="17"/>
      <c r="BK14" s="17"/>
      <c r="BL14" s="17"/>
      <c r="BM14" s="16"/>
      <c r="BN14" s="16"/>
      <c r="BO14" s="16"/>
    </row>
    <row r="15" ht="18.0" customHeight="1">
      <c r="A15" s="5"/>
      <c r="B15" s="5"/>
      <c r="C15" s="5"/>
      <c r="D15" s="5"/>
      <c r="E15" s="5"/>
      <c r="F15" s="5"/>
      <c r="G15" s="5"/>
      <c r="H15" s="5"/>
      <c r="I15" s="5"/>
      <c r="J15" s="5"/>
      <c r="K15" s="5"/>
      <c r="L15" s="5"/>
      <c r="M15" s="5"/>
      <c r="N15" s="5"/>
      <c r="O15" s="5"/>
      <c r="P15" s="5"/>
      <c r="Q15" s="5"/>
      <c r="R15" s="15"/>
      <c r="S15" s="15"/>
      <c r="T15" s="5"/>
      <c r="U15" s="5"/>
      <c r="V15" s="5"/>
      <c r="W15" s="5"/>
      <c r="X15" s="5"/>
      <c r="Y15" s="5"/>
      <c r="Z15" s="5"/>
      <c r="AA15" s="5"/>
      <c r="AB15" s="5"/>
      <c r="AC15" s="5"/>
      <c r="AD15" s="5"/>
      <c r="AE15" s="5"/>
      <c r="AF15" s="5"/>
      <c r="AG15" s="5"/>
      <c r="AH15" s="5"/>
      <c r="AI15" s="5"/>
      <c r="AJ15" s="5"/>
      <c r="AK15" s="5"/>
      <c r="AL15" s="5"/>
      <c r="AM15" s="5"/>
      <c r="AN15" s="5"/>
      <c r="AO15" s="5"/>
      <c r="AP15" s="5"/>
      <c r="AQ15" s="5"/>
      <c r="AR15" s="16"/>
      <c r="AS15" s="16"/>
      <c r="AT15" s="16"/>
      <c r="AU15" s="16"/>
      <c r="AV15" s="16"/>
      <c r="AW15" s="17"/>
      <c r="AX15" s="17"/>
      <c r="AY15" s="17"/>
      <c r="AZ15" s="17"/>
      <c r="BA15" s="17"/>
      <c r="BB15" s="17"/>
      <c r="BC15" s="17"/>
      <c r="BD15" s="17"/>
      <c r="BE15" s="17"/>
      <c r="BF15" s="17"/>
      <c r="BG15" s="17"/>
      <c r="BH15" s="17"/>
      <c r="BI15" s="17"/>
      <c r="BJ15" s="17"/>
      <c r="BK15" s="17"/>
      <c r="BL15" s="17"/>
      <c r="BM15" s="16"/>
      <c r="BN15" s="16"/>
      <c r="BO15" s="16"/>
    </row>
    <row r="16" ht="18.0" customHeight="1">
      <c r="A16" s="5"/>
      <c r="B16" s="5"/>
      <c r="C16" s="5"/>
      <c r="D16" s="5"/>
      <c r="E16" s="5"/>
      <c r="F16" s="5"/>
      <c r="G16" s="5"/>
      <c r="H16" s="5"/>
      <c r="I16" s="5"/>
      <c r="J16" s="5"/>
      <c r="K16" s="5"/>
      <c r="L16" s="5"/>
      <c r="M16" s="5"/>
      <c r="N16" s="5"/>
      <c r="O16" s="5"/>
      <c r="P16" s="5"/>
      <c r="Q16" s="5"/>
      <c r="R16" s="15"/>
      <c r="S16" s="15"/>
      <c r="T16" s="5"/>
      <c r="U16" s="5"/>
      <c r="V16" s="5"/>
      <c r="W16" s="5"/>
      <c r="X16" s="5"/>
      <c r="Y16" s="5"/>
      <c r="Z16" s="5"/>
      <c r="AA16" s="5"/>
      <c r="AB16" s="5"/>
      <c r="AC16" s="5"/>
      <c r="AD16" s="5"/>
      <c r="AE16" s="5"/>
      <c r="AF16" s="5"/>
      <c r="AG16" s="5"/>
      <c r="AH16" s="5"/>
      <c r="AI16" s="5"/>
      <c r="AJ16" s="5"/>
      <c r="AK16" s="5"/>
      <c r="AL16" s="5"/>
      <c r="AM16" s="5"/>
      <c r="AN16" s="5"/>
      <c r="AO16" s="5"/>
      <c r="AP16" s="5"/>
      <c r="AQ16" s="5"/>
      <c r="AR16" s="16"/>
      <c r="AS16" s="16"/>
      <c r="AT16" s="16"/>
      <c r="AU16" s="16"/>
      <c r="AV16" s="16"/>
      <c r="AW16" s="17"/>
      <c r="AX16" s="17"/>
      <c r="AY16" s="17"/>
      <c r="AZ16" s="17"/>
      <c r="BA16" s="17"/>
      <c r="BB16" s="17"/>
      <c r="BC16" s="17"/>
      <c r="BD16" s="17"/>
      <c r="BE16" s="17"/>
      <c r="BF16" s="17"/>
      <c r="BG16" s="17"/>
      <c r="BH16" s="17"/>
      <c r="BI16" s="17"/>
      <c r="BJ16" s="17"/>
      <c r="BK16" s="17"/>
      <c r="BL16" s="17"/>
      <c r="BM16" s="16"/>
      <c r="BN16" s="16"/>
      <c r="BO16" s="16"/>
    </row>
    <row r="17" ht="18.0" customHeight="1">
      <c r="A17" s="5"/>
      <c r="B17" s="5"/>
      <c r="C17" s="5"/>
      <c r="D17" s="5"/>
      <c r="E17" s="5"/>
      <c r="F17" s="5"/>
      <c r="G17" s="5"/>
      <c r="H17" s="5"/>
      <c r="I17" s="5"/>
      <c r="J17" s="5"/>
      <c r="K17" s="5"/>
      <c r="L17" s="5"/>
      <c r="M17" s="5"/>
      <c r="N17" s="5"/>
      <c r="O17" s="5"/>
      <c r="P17" s="5"/>
      <c r="Q17" s="5"/>
      <c r="R17" s="15"/>
      <c r="S17" s="15"/>
      <c r="T17" s="5"/>
      <c r="U17" s="5"/>
      <c r="V17" s="5"/>
      <c r="W17" s="5"/>
      <c r="X17" s="5"/>
      <c r="Y17" s="5"/>
      <c r="Z17" s="5"/>
      <c r="AA17" s="5"/>
      <c r="AB17" s="5"/>
      <c r="AC17" s="5"/>
      <c r="AD17" s="5"/>
      <c r="AE17" s="5"/>
      <c r="AF17" s="5"/>
      <c r="AG17" s="5"/>
      <c r="AH17" s="5"/>
      <c r="AI17" s="5"/>
      <c r="AJ17" s="5"/>
      <c r="AK17" s="5"/>
      <c r="AL17" s="5"/>
      <c r="AM17" s="5"/>
      <c r="AN17" s="5"/>
      <c r="AO17" s="5"/>
      <c r="AP17" s="5"/>
      <c r="AQ17" s="5"/>
      <c r="AR17" s="16"/>
      <c r="AS17" s="16"/>
      <c r="AT17" s="16"/>
      <c r="AU17" s="16"/>
      <c r="AV17" s="20"/>
      <c r="AW17" s="17"/>
      <c r="AX17" s="17"/>
      <c r="AY17" s="17"/>
      <c r="AZ17" s="17"/>
      <c r="BA17" s="17"/>
      <c r="BB17" s="17"/>
      <c r="BC17" s="17"/>
      <c r="BD17" s="17"/>
      <c r="BE17" s="17"/>
      <c r="BF17" s="17"/>
      <c r="BG17" s="17"/>
      <c r="BH17" s="17"/>
      <c r="BI17" s="17"/>
      <c r="BJ17" s="17"/>
      <c r="BK17" s="17"/>
      <c r="BL17" s="17"/>
      <c r="BM17" s="16"/>
      <c r="BN17" s="16"/>
      <c r="BO17" s="16"/>
    </row>
    <row r="18" ht="18.0" customHeight="1">
      <c r="A18" s="5"/>
      <c r="B18" s="5"/>
      <c r="C18" s="5"/>
      <c r="D18" s="5"/>
      <c r="E18" s="5"/>
      <c r="F18" s="5"/>
      <c r="G18" s="5"/>
      <c r="H18" s="5"/>
      <c r="I18" s="5"/>
      <c r="J18" s="5"/>
      <c r="K18" s="5"/>
      <c r="L18" s="5"/>
      <c r="M18" s="5"/>
      <c r="N18" s="5"/>
      <c r="O18" s="5"/>
      <c r="P18" s="5"/>
      <c r="Q18" s="5"/>
      <c r="R18" s="15"/>
      <c r="S18" s="15"/>
      <c r="T18" s="5"/>
      <c r="U18" s="5"/>
      <c r="V18" s="5"/>
      <c r="W18" s="5"/>
      <c r="X18" s="5"/>
      <c r="Y18" s="5"/>
      <c r="Z18" s="5"/>
      <c r="AA18" s="5"/>
      <c r="AB18" s="5"/>
      <c r="AC18" s="5"/>
      <c r="AD18" s="5"/>
      <c r="AE18" s="5"/>
      <c r="AF18" s="5"/>
      <c r="AG18" s="5"/>
      <c r="AH18" s="5"/>
      <c r="AI18" s="5"/>
      <c r="AJ18" s="5"/>
      <c r="AK18" s="5"/>
      <c r="AL18" s="5"/>
      <c r="AM18" s="5"/>
      <c r="AN18" s="5"/>
      <c r="AO18" s="5"/>
      <c r="AP18" s="5"/>
      <c r="AQ18" s="5"/>
      <c r="AR18" s="16"/>
      <c r="AS18" s="16"/>
      <c r="AT18" s="16"/>
      <c r="AU18" s="16"/>
      <c r="AV18" s="16"/>
      <c r="AW18" s="17"/>
      <c r="AX18" s="17"/>
      <c r="AY18" s="17"/>
      <c r="AZ18" s="17"/>
      <c r="BA18" s="17"/>
      <c r="BB18" s="17"/>
      <c r="BC18" s="17"/>
      <c r="BD18" s="17"/>
      <c r="BE18" s="17"/>
      <c r="BF18" s="17"/>
      <c r="BG18" s="17"/>
      <c r="BH18" s="17"/>
      <c r="BI18" s="17"/>
      <c r="BJ18" s="17"/>
      <c r="BK18" s="17"/>
      <c r="BL18" s="17"/>
      <c r="BM18" s="16"/>
      <c r="BN18" s="16"/>
      <c r="BO18" s="16"/>
    </row>
    <row r="19" ht="18.0" customHeight="1">
      <c r="A19" s="5"/>
      <c r="B19" s="5"/>
      <c r="C19" s="5"/>
      <c r="D19" s="5"/>
      <c r="E19" s="5"/>
      <c r="F19" s="5"/>
      <c r="G19" s="5"/>
      <c r="H19" s="5"/>
      <c r="I19" s="5"/>
      <c r="J19" s="5"/>
      <c r="K19" s="5"/>
      <c r="L19" s="5"/>
      <c r="M19" s="5"/>
      <c r="N19" s="5"/>
      <c r="O19" s="5"/>
      <c r="P19" s="5"/>
      <c r="Q19" s="5"/>
      <c r="R19" s="15"/>
      <c r="S19" s="15"/>
      <c r="T19" s="5"/>
      <c r="U19" s="5"/>
      <c r="V19" s="5"/>
      <c r="W19" s="5"/>
      <c r="X19" s="5"/>
      <c r="Y19" s="5"/>
      <c r="Z19" s="5"/>
      <c r="AA19" s="5"/>
      <c r="AB19" s="5"/>
      <c r="AC19" s="5"/>
      <c r="AD19" s="5"/>
      <c r="AE19" s="5"/>
      <c r="AF19" s="5"/>
      <c r="AG19" s="5"/>
      <c r="AH19" s="5"/>
      <c r="AI19" s="5"/>
      <c r="AJ19" s="5"/>
      <c r="AK19" s="5"/>
      <c r="AL19" s="5"/>
      <c r="AM19" s="5"/>
      <c r="AN19" s="5"/>
      <c r="AO19" s="5"/>
      <c r="AP19" s="5"/>
      <c r="AQ19" s="5"/>
      <c r="AR19" s="16"/>
      <c r="AS19" s="16"/>
      <c r="AT19" s="16"/>
      <c r="AU19" s="16"/>
      <c r="AV19" s="16"/>
      <c r="AW19" s="17"/>
      <c r="AX19" s="17"/>
      <c r="AY19" s="17"/>
      <c r="AZ19" s="17"/>
      <c r="BA19" s="17"/>
      <c r="BB19" s="17"/>
      <c r="BC19" s="17"/>
      <c r="BD19" s="17"/>
      <c r="BE19" s="17"/>
      <c r="BF19" s="17"/>
      <c r="BG19" s="17"/>
      <c r="BH19" s="17"/>
      <c r="BI19" s="17"/>
      <c r="BJ19" s="17"/>
      <c r="BK19" s="17"/>
      <c r="BL19" s="17"/>
      <c r="BM19" s="16"/>
      <c r="BN19" s="16"/>
      <c r="BO19" s="16"/>
    </row>
    <row r="20" ht="18.0" customHeight="1">
      <c r="A20" s="5"/>
      <c r="B20" s="5"/>
      <c r="C20" s="5"/>
      <c r="D20" s="5"/>
      <c r="E20" s="5"/>
      <c r="F20" s="5"/>
      <c r="G20" s="5"/>
      <c r="H20" s="5"/>
      <c r="I20" s="5"/>
      <c r="J20" s="5"/>
      <c r="K20" s="5"/>
      <c r="L20" s="5"/>
      <c r="M20" s="5"/>
      <c r="N20" s="5"/>
      <c r="O20" s="5"/>
      <c r="P20" s="5"/>
      <c r="Q20" s="5"/>
      <c r="R20" s="15"/>
      <c r="S20" s="15"/>
      <c r="T20" s="5"/>
      <c r="U20" s="5"/>
      <c r="V20" s="5"/>
      <c r="W20" s="5"/>
      <c r="X20" s="5"/>
      <c r="Y20" s="5"/>
      <c r="Z20" s="5"/>
      <c r="AA20" s="5"/>
      <c r="AB20" s="5"/>
      <c r="AC20" s="5"/>
      <c r="AD20" s="5"/>
      <c r="AE20" s="5"/>
      <c r="AF20" s="5"/>
      <c r="AG20" s="5"/>
      <c r="AH20" s="5"/>
      <c r="AI20" s="5"/>
      <c r="AJ20" s="5"/>
      <c r="AK20" s="5"/>
      <c r="AL20" s="5"/>
      <c r="AM20" s="5"/>
      <c r="AN20" s="5"/>
      <c r="AO20" s="5"/>
      <c r="AP20" s="5"/>
      <c r="AQ20" s="5"/>
      <c r="AR20" s="16"/>
      <c r="AS20" s="16"/>
      <c r="AT20" s="16"/>
      <c r="AU20" s="16"/>
      <c r="AV20" s="16"/>
      <c r="AW20" s="17"/>
      <c r="AX20" s="17"/>
      <c r="AY20" s="17"/>
      <c r="AZ20" s="17"/>
      <c r="BA20" s="17"/>
      <c r="BB20" s="17"/>
      <c r="BC20" s="17"/>
      <c r="BD20" s="17"/>
      <c r="BE20" s="17"/>
      <c r="BF20" s="17"/>
      <c r="BG20" s="17"/>
      <c r="BH20" s="17"/>
      <c r="BI20" s="17"/>
      <c r="BJ20" s="17"/>
      <c r="BK20" s="17"/>
      <c r="BL20" s="17"/>
      <c r="BM20" s="16"/>
      <c r="BN20" s="16"/>
      <c r="BO20" s="16"/>
    </row>
    <row r="21" ht="21.75" customHeight="1">
      <c r="A21" s="5"/>
      <c r="B21" s="5"/>
      <c r="C21" s="5"/>
      <c r="D21" s="5"/>
      <c r="E21" s="5"/>
      <c r="F21" s="5"/>
      <c r="G21" s="5"/>
      <c r="H21" s="5"/>
      <c r="I21" s="5"/>
      <c r="J21" s="5"/>
      <c r="K21" s="5"/>
      <c r="L21" s="5"/>
      <c r="M21" s="5"/>
      <c r="N21" s="5"/>
      <c r="O21" s="21" t="s">
        <v>4</v>
      </c>
      <c r="P21" s="12"/>
      <c r="Q21" s="12"/>
      <c r="R21" s="15"/>
      <c r="S21" s="15"/>
      <c r="T21" s="5"/>
      <c r="U21" s="5"/>
      <c r="V21" s="5"/>
      <c r="W21" s="5"/>
      <c r="X21" s="5"/>
      <c r="Y21" s="5"/>
      <c r="Z21" s="5"/>
      <c r="AA21" s="5"/>
      <c r="AB21" s="5"/>
      <c r="AC21" s="5"/>
      <c r="AD21" s="5"/>
      <c r="AE21" s="5"/>
      <c r="AF21" s="5"/>
      <c r="AG21" s="5"/>
      <c r="AH21" s="5"/>
      <c r="AI21" s="5"/>
      <c r="AJ21" s="5"/>
      <c r="AK21" s="5"/>
      <c r="AL21" s="5"/>
      <c r="AM21" s="5"/>
      <c r="AN21" s="5"/>
      <c r="AO21" s="5"/>
      <c r="AP21" s="5"/>
      <c r="AQ21" s="5"/>
      <c r="AR21" s="16"/>
      <c r="AS21" s="16"/>
      <c r="AT21" s="16"/>
      <c r="AU21" s="16"/>
      <c r="AV21" s="16"/>
      <c r="AW21" s="17"/>
      <c r="AX21" s="17"/>
      <c r="AY21" s="17"/>
      <c r="AZ21" s="17"/>
      <c r="BA21" s="17"/>
      <c r="BB21" s="17"/>
      <c r="BC21" s="17"/>
      <c r="BD21" s="17"/>
      <c r="BE21" s="17"/>
      <c r="BF21" s="17"/>
      <c r="BG21" s="17"/>
      <c r="BH21" s="17"/>
      <c r="BI21" s="17"/>
      <c r="BJ21" s="17"/>
      <c r="BK21" s="17"/>
      <c r="BL21" s="17"/>
      <c r="BM21" s="16"/>
      <c r="BN21" s="16"/>
      <c r="BO21" s="16"/>
    </row>
    <row r="22" ht="24.0" customHeight="1">
      <c r="A22" s="5"/>
      <c r="B22" s="5"/>
      <c r="C22" s="5"/>
      <c r="D22" s="5"/>
      <c r="E22" s="5"/>
      <c r="F22" s="5"/>
      <c r="G22" s="5"/>
      <c r="H22" s="5"/>
      <c r="I22" s="5"/>
      <c r="J22" s="5"/>
      <c r="K22" s="5"/>
      <c r="L22" s="5"/>
      <c r="M22" s="5"/>
      <c r="N22" s="5"/>
      <c r="O22" s="22">
        <v>100.0</v>
      </c>
      <c r="P22" s="23"/>
      <c r="Q22" s="24"/>
      <c r="R22" s="15"/>
      <c r="S22" s="15"/>
      <c r="T22" s="5"/>
      <c r="U22" s="5"/>
      <c r="V22" s="5"/>
      <c r="W22" s="5"/>
      <c r="X22" s="5"/>
      <c r="Y22" s="5"/>
      <c r="Z22" s="5"/>
      <c r="AA22" s="5"/>
      <c r="AB22" s="5"/>
      <c r="AC22" s="5"/>
      <c r="AD22" s="5"/>
      <c r="AE22" s="5"/>
      <c r="AF22" s="5"/>
      <c r="AG22" s="5"/>
      <c r="AH22" s="5"/>
      <c r="AI22" s="5"/>
      <c r="AJ22" s="5"/>
      <c r="AK22" s="5"/>
      <c r="AL22" s="5"/>
      <c r="AM22" s="5"/>
      <c r="AN22" s="5"/>
      <c r="AO22" s="5"/>
      <c r="AP22" s="5"/>
      <c r="AQ22" s="5"/>
      <c r="AR22" s="16"/>
      <c r="AS22" s="16"/>
      <c r="AT22" s="16"/>
      <c r="AU22" s="16"/>
      <c r="AV22" s="16"/>
      <c r="AW22" s="17"/>
      <c r="AX22" s="17"/>
      <c r="AY22" s="25"/>
      <c r="AZ22" s="25"/>
      <c r="BA22" s="25"/>
      <c r="BB22" s="25"/>
      <c r="BC22" s="25"/>
      <c r="BD22" s="25"/>
      <c r="BE22" s="25"/>
      <c r="BF22" s="25"/>
      <c r="BG22" s="25"/>
      <c r="BH22" s="25"/>
      <c r="BI22" s="25"/>
      <c r="BJ22" s="25"/>
      <c r="BK22" s="17"/>
      <c r="BL22" s="17"/>
      <c r="BM22" s="16"/>
      <c r="BN22" s="16"/>
      <c r="BO22" s="16"/>
    </row>
    <row r="23" ht="18.0" customHeight="1">
      <c r="A23" s="5"/>
      <c r="B23" s="5"/>
      <c r="C23" s="5"/>
      <c r="D23" s="5"/>
      <c r="E23" s="5"/>
      <c r="F23" s="5"/>
      <c r="G23" s="5"/>
      <c r="H23" s="5"/>
      <c r="I23" s="5"/>
      <c r="J23" s="5"/>
      <c r="K23" s="5"/>
      <c r="L23" s="5"/>
      <c r="M23" s="5"/>
      <c r="N23" s="5"/>
      <c r="O23" s="5"/>
      <c r="P23" s="5"/>
      <c r="Q23" s="5"/>
      <c r="R23" s="15"/>
      <c r="S23" s="15"/>
      <c r="T23" s="5"/>
      <c r="U23" s="5"/>
      <c r="V23" s="5"/>
      <c r="W23" s="5"/>
      <c r="X23" s="5"/>
      <c r="Y23" s="5"/>
      <c r="Z23" s="5"/>
      <c r="AA23" s="5"/>
      <c r="AB23" s="5"/>
      <c r="AC23" s="5"/>
      <c r="AD23" s="5"/>
      <c r="AE23" s="5"/>
      <c r="AF23" s="5"/>
      <c r="AG23" s="5"/>
      <c r="AH23" s="5"/>
      <c r="AI23" s="5"/>
      <c r="AJ23" s="5"/>
      <c r="AK23" s="5"/>
      <c r="AL23" s="5"/>
      <c r="AM23" s="5"/>
      <c r="AN23" s="5"/>
      <c r="AO23" s="5"/>
      <c r="AP23" s="5"/>
      <c r="AQ23" s="5"/>
      <c r="AR23" s="16"/>
      <c r="AS23" s="16"/>
      <c r="AT23" s="16"/>
      <c r="AU23" s="16"/>
      <c r="AV23" s="16"/>
      <c r="AW23" s="17"/>
      <c r="AX23" s="17"/>
      <c r="AY23" s="17"/>
      <c r="AZ23" s="17"/>
      <c r="BA23" s="17"/>
      <c r="BB23" s="17"/>
      <c r="BC23" s="17"/>
      <c r="BD23" s="17"/>
      <c r="BE23" s="17"/>
      <c r="BF23" s="17"/>
      <c r="BG23" s="17"/>
      <c r="BH23" s="17"/>
      <c r="BI23" s="17"/>
      <c r="BJ23" s="17"/>
      <c r="BK23" s="17"/>
      <c r="BL23" s="17"/>
      <c r="BM23" s="16"/>
      <c r="BN23" s="16"/>
      <c r="BO23" s="16"/>
    </row>
    <row r="24" ht="15.75" customHeight="1">
      <c r="A24" s="5"/>
      <c r="B24" s="5"/>
      <c r="C24" s="5"/>
      <c r="D24" s="5"/>
      <c r="E24" s="5"/>
      <c r="F24" s="5"/>
      <c r="G24" s="5"/>
      <c r="H24" s="5"/>
      <c r="I24" s="5"/>
      <c r="J24" s="5"/>
      <c r="K24" s="5"/>
      <c r="L24" s="5"/>
      <c r="M24" s="5"/>
      <c r="N24" s="5"/>
      <c r="O24" s="5"/>
      <c r="P24" s="5"/>
      <c r="Q24" s="5"/>
      <c r="R24" s="15"/>
      <c r="S24" s="15"/>
      <c r="T24" s="5"/>
      <c r="U24" s="5"/>
      <c r="V24" s="5"/>
      <c r="W24" s="5"/>
      <c r="X24" s="5"/>
      <c r="Y24" s="5"/>
      <c r="Z24" s="5"/>
      <c r="AA24" s="5"/>
      <c r="AB24" s="5"/>
      <c r="AC24" s="5"/>
      <c r="AD24" s="5"/>
      <c r="AE24" s="5"/>
      <c r="AF24" s="5"/>
      <c r="AG24" s="5"/>
      <c r="AH24" s="5"/>
      <c r="AI24" s="5"/>
      <c r="AJ24" s="5"/>
      <c r="AK24" s="5"/>
      <c r="AL24" s="5"/>
      <c r="AM24" s="5"/>
      <c r="AN24" s="5"/>
      <c r="AO24" s="5"/>
      <c r="AP24" s="5"/>
      <c r="AQ24" s="5"/>
      <c r="AR24" s="16"/>
      <c r="AS24" s="16"/>
      <c r="AT24" s="16"/>
      <c r="AU24" s="16"/>
      <c r="AV24" s="16"/>
      <c r="AW24" s="17"/>
      <c r="AX24" s="17"/>
      <c r="AY24" s="25"/>
      <c r="AZ24" s="25"/>
      <c r="BA24" s="25"/>
      <c r="BB24" s="25"/>
      <c r="BC24" s="25"/>
      <c r="BD24" s="25"/>
      <c r="BE24" s="25"/>
      <c r="BF24" s="25"/>
      <c r="BG24" s="25"/>
      <c r="BH24" s="25"/>
      <c r="BI24" s="25"/>
      <c r="BJ24" s="25"/>
      <c r="BK24" s="17"/>
      <c r="BL24" s="17"/>
      <c r="BM24" s="16"/>
      <c r="BN24" s="16"/>
      <c r="BO24" s="16"/>
    </row>
    <row r="25" ht="15.75" customHeight="1">
      <c r="A25" s="5"/>
      <c r="B25" s="26" t="s">
        <v>5</v>
      </c>
      <c r="C25" s="26" t="s">
        <v>6</v>
      </c>
      <c r="D25" s="26" t="s">
        <v>7</v>
      </c>
      <c r="E25" s="26" t="s">
        <v>8</v>
      </c>
      <c r="F25" s="26" t="s">
        <v>9</v>
      </c>
      <c r="G25" s="26" t="s">
        <v>10</v>
      </c>
      <c r="H25" s="26" t="s">
        <v>11</v>
      </c>
      <c r="I25" s="26" t="s">
        <v>12</v>
      </c>
      <c r="J25" s="26" t="s">
        <v>13</v>
      </c>
      <c r="K25" s="26" t="s">
        <v>14</v>
      </c>
      <c r="L25" s="26" t="s">
        <v>15</v>
      </c>
      <c r="M25" s="26" t="s">
        <v>16</v>
      </c>
      <c r="N25" s="26" t="s">
        <v>17</v>
      </c>
      <c r="O25" s="26" t="s">
        <v>18</v>
      </c>
      <c r="P25" s="26" t="s">
        <v>19</v>
      </c>
      <c r="Q25" s="26" t="s">
        <v>20</v>
      </c>
      <c r="R25" s="27" t="s">
        <v>21</v>
      </c>
      <c r="S25" s="27" t="s">
        <v>22</v>
      </c>
      <c r="T25" s="5"/>
      <c r="U25" s="5"/>
      <c r="V25" s="5"/>
      <c r="W25" s="5"/>
      <c r="X25" s="5"/>
      <c r="Y25" s="5"/>
      <c r="Z25" s="5"/>
      <c r="AA25" s="5"/>
      <c r="AB25" s="5"/>
      <c r="AC25" s="5"/>
      <c r="AD25" s="5"/>
      <c r="AE25" s="5"/>
      <c r="AF25" s="5"/>
      <c r="AG25" s="5"/>
      <c r="AH25" s="5"/>
      <c r="AI25" s="5"/>
      <c r="AJ25" s="5"/>
      <c r="AK25" s="5"/>
      <c r="AL25" s="5"/>
      <c r="AM25" s="5"/>
      <c r="AN25" s="5"/>
      <c r="AO25" s="5"/>
      <c r="AP25" s="5"/>
      <c r="AQ25" s="5"/>
      <c r="AR25" s="28" t="s">
        <v>23</v>
      </c>
      <c r="AS25" s="28" t="s">
        <v>24</v>
      </c>
      <c r="AT25" s="28" t="s">
        <v>25</v>
      </c>
      <c r="AU25" s="28" t="s">
        <v>19</v>
      </c>
      <c r="AV25" s="28" t="s">
        <v>26</v>
      </c>
      <c r="AW25" s="25"/>
      <c r="AX25" s="29"/>
      <c r="AY25" s="30">
        <v>42736.0</v>
      </c>
      <c r="AZ25" s="30">
        <v>42767.0</v>
      </c>
      <c r="BA25" s="30">
        <v>42795.0</v>
      </c>
      <c r="BB25" s="30">
        <v>42826.0</v>
      </c>
      <c r="BC25" s="30">
        <v>42856.0</v>
      </c>
      <c r="BD25" s="30">
        <v>42887.0</v>
      </c>
      <c r="BE25" s="30">
        <v>42917.0</v>
      </c>
      <c r="BF25" s="30">
        <v>42948.0</v>
      </c>
      <c r="BG25" s="30">
        <v>42979.0</v>
      </c>
      <c r="BH25" s="30">
        <v>43009.0</v>
      </c>
      <c r="BI25" s="30">
        <v>43040.0</v>
      </c>
      <c r="BJ25" s="30">
        <v>43070.0</v>
      </c>
      <c r="BK25" s="31" t="s">
        <v>27</v>
      </c>
      <c r="BL25" s="17"/>
      <c r="BM25" s="32" t="s">
        <v>28</v>
      </c>
      <c r="BN25" s="33" t="s">
        <v>26</v>
      </c>
      <c r="BO25" s="33" t="s">
        <v>29</v>
      </c>
    </row>
    <row r="26" ht="15.75" customHeight="1">
      <c r="A26" s="5"/>
      <c r="B26" s="34" t="s">
        <v>30</v>
      </c>
      <c r="C26" s="34" t="s">
        <v>31</v>
      </c>
      <c r="D26" s="35">
        <v>42736.0</v>
      </c>
      <c r="E26" s="36">
        <v>0.6023611111111111</v>
      </c>
      <c r="F26" s="37">
        <v>70.0</v>
      </c>
      <c r="G26" s="37">
        <v>20.0</v>
      </c>
      <c r="H26" s="37">
        <v>75.0</v>
      </c>
      <c r="I26" s="37">
        <v>25.0</v>
      </c>
      <c r="J26" s="37">
        <v>20.0</v>
      </c>
      <c r="K26" s="37">
        <v>4.0</v>
      </c>
      <c r="L26" s="37">
        <v>60.0</v>
      </c>
      <c r="M26" s="37">
        <v>20.0</v>
      </c>
      <c r="N26" s="37">
        <v>15.0</v>
      </c>
      <c r="O26" s="37">
        <v>5.0</v>
      </c>
      <c r="P26" s="34" t="s">
        <v>32</v>
      </c>
      <c r="Q26" s="38">
        <v>0.0</v>
      </c>
      <c r="R26" s="39"/>
      <c r="S26" s="39"/>
      <c r="T26" s="5"/>
      <c r="U26" s="5"/>
      <c r="V26" s="5"/>
      <c r="W26" s="5"/>
      <c r="X26" s="5"/>
      <c r="Y26" s="5"/>
      <c r="Z26" s="5"/>
      <c r="AA26" s="5"/>
      <c r="AB26" s="5"/>
      <c r="AC26" s="5"/>
      <c r="AD26" s="5"/>
      <c r="AE26" s="5"/>
      <c r="AF26" s="5"/>
      <c r="AG26" s="5"/>
      <c r="AH26" s="5"/>
      <c r="AI26" s="5"/>
      <c r="AJ26" s="5"/>
      <c r="AK26" s="5"/>
      <c r="AL26" s="5"/>
      <c r="AM26" s="5"/>
      <c r="AN26" s="5"/>
      <c r="AO26" s="5"/>
      <c r="AP26" s="5"/>
      <c r="AQ26" s="5"/>
      <c r="AR26" s="40">
        <f t="shared" ref="AR26:AR508" si="2">IF(D26="","",WEEKDAY(D26,"2"))</f>
        <v>7</v>
      </c>
      <c r="AS26" s="40">
        <f t="shared" ref="AS26:AS508" si="3">IF(E26="","",HOUR(E26))</f>
        <v>14</v>
      </c>
      <c r="AT26" s="40">
        <f t="shared" ref="AT26:AT508" si="4">IF(B26="","",LEN(B26))</f>
        <v>27</v>
      </c>
      <c r="AU26" s="41">
        <f t="shared" ref="AU26:AU508" si="5">IF(ISBLANK(Q26)=TRUE,"",IF(AND(Q26=0,$O$22=0),"",IF(AND(Q26=0,$O$22&gt;0),$O$22,Q26)))</f>
        <v>100</v>
      </c>
      <c r="AV26" s="42">
        <f t="shared" ref="AV26:AV508" si="6">IF(ISBLANK(Q26),"",F26/AU26*100)</f>
        <v>70</v>
      </c>
      <c r="AW26" s="25"/>
      <c r="AX26" s="43" t="s">
        <v>33</v>
      </c>
      <c r="AY26" s="25">
        <f t="shared" ref="AY26:BJ26" si="1">IF(SUMPRODUCT(--(MONTH($D$26:$D$508)=MONTH(AY$25)),--(ISNUMBER($AU$26:$AU$508)=TRUE),$F$26:$F$508)=0,NA(),SUMPRODUCT(--(MONTH($D$26:$D$508)=MONTH(AY$25)),--(ISNUMBER($AU$26:$AU$508)=TRUE),$F$26:$F$508))</f>
        <v>337</v>
      </c>
      <c r="AZ26" s="25">
        <f t="shared" si="1"/>
        <v>1306</v>
      </c>
      <c r="BA26" s="25">
        <f t="shared" si="1"/>
        <v>418</v>
      </c>
      <c r="BB26" s="25">
        <f t="shared" si="1"/>
        <v>268</v>
      </c>
      <c r="BC26" s="25">
        <f t="shared" si="1"/>
        <v>868</v>
      </c>
      <c r="BD26" s="25">
        <f t="shared" si="1"/>
        <v>197</v>
      </c>
      <c r="BE26" s="25">
        <f t="shared" si="1"/>
        <v>506</v>
      </c>
      <c r="BF26" s="25">
        <f t="shared" si="1"/>
        <v>511</v>
      </c>
      <c r="BG26" s="25" t="str">
        <f t="shared" si="1"/>
        <v>#N/A</v>
      </c>
      <c r="BH26" s="25" t="str">
        <f t="shared" si="1"/>
        <v>#N/A</v>
      </c>
      <c r="BI26" s="25" t="str">
        <f t="shared" si="1"/>
        <v>#N/A</v>
      </c>
      <c r="BJ26" s="25" t="str">
        <f t="shared" si="1"/>
        <v>#N/A</v>
      </c>
      <c r="BK26" s="44">
        <f t="shared" ref="BK26:BK37" si="8">(INDEX(AY26:BJ26,,LOOKUP(2,1 / (AY26:BJ26 &lt;&gt; ""),COLUMN(A26:BJ26)))-INDEX(AY26:BJ26,,LOOKUP(2,1 / (AY26:BJ26 &lt;&gt; ""),COLUMN(A26:BJ26))-1))/INDEX(AY26:BJ26,,LOOKUP(2,1 / (AY26:BJ26 &lt;&gt; ""),COLUMN(A26:BJ26))-1)</f>
        <v>0.009881422925</v>
      </c>
      <c r="BL26" s="17"/>
      <c r="BM26" s="40" t="s">
        <v>34</v>
      </c>
      <c r="BN26" s="45">
        <v>1.0</v>
      </c>
      <c r="BO26" s="45">
        <v>0.38</v>
      </c>
    </row>
    <row r="27" ht="15.75" customHeight="1">
      <c r="A27" s="5"/>
      <c r="B27" s="34" t="s">
        <v>35</v>
      </c>
      <c r="C27" s="34" t="s">
        <v>31</v>
      </c>
      <c r="D27" s="35">
        <v>42736.0</v>
      </c>
      <c r="E27" s="36">
        <v>0.4840162037037037</v>
      </c>
      <c r="F27" s="37">
        <v>65.0</v>
      </c>
      <c r="G27" s="37">
        <v>25.0</v>
      </c>
      <c r="H27" s="37">
        <v>70.0</v>
      </c>
      <c r="I27" s="37">
        <v>30.0</v>
      </c>
      <c r="J27" s="37">
        <v>15.0</v>
      </c>
      <c r="K27" s="37">
        <v>1.0</v>
      </c>
      <c r="L27" s="37">
        <v>49.0</v>
      </c>
      <c r="M27" s="37">
        <v>24.0</v>
      </c>
      <c r="N27" s="37">
        <v>21.0</v>
      </c>
      <c r="O27" s="37">
        <v>6.0</v>
      </c>
      <c r="P27" s="34" t="s">
        <v>32</v>
      </c>
      <c r="Q27" s="38">
        <v>0.0</v>
      </c>
      <c r="R27" s="39"/>
      <c r="S27" s="39"/>
      <c r="T27" s="5"/>
      <c r="U27" s="5"/>
      <c r="V27" s="5"/>
      <c r="W27" s="5"/>
      <c r="X27" s="5"/>
      <c r="Y27" s="5"/>
      <c r="Z27" s="5"/>
      <c r="AA27" s="5"/>
      <c r="AB27" s="5"/>
      <c r="AC27" s="5"/>
      <c r="AD27" s="5"/>
      <c r="AE27" s="5"/>
      <c r="AF27" s="5"/>
      <c r="AG27" s="5"/>
      <c r="AH27" s="5"/>
      <c r="AI27" s="5"/>
      <c r="AJ27" s="5"/>
      <c r="AK27" s="5"/>
      <c r="AL27" s="5"/>
      <c r="AM27" s="5"/>
      <c r="AN27" s="5"/>
      <c r="AO27" s="5"/>
      <c r="AP27" s="5"/>
      <c r="AQ27" s="5"/>
      <c r="AR27" s="40">
        <f t="shared" si="2"/>
        <v>7</v>
      </c>
      <c r="AS27" s="40">
        <f t="shared" si="3"/>
        <v>11</v>
      </c>
      <c r="AT27" s="40">
        <f t="shared" si="4"/>
        <v>32</v>
      </c>
      <c r="AU27" s="41">
        <f t="shared" si="5"/>
        <v>100</v>
      </c>
      <c r="AV27" s="42">
        <f t="shared" si="6"/>
        <v>65</v>
      </c>
      <c r="AW27" s="25"/>
      <c r="AX27" s="43" t="s">
        <v>36</v>
      </c>
      <c r="AY27" s="25">
        <f t="shared" ref="AY27:BJ27" si="7">IF(SUMPRODUCT(--(MONTH($D$26:$D$508)=MONTH(AY$25)),--(ISNUMBER($AU$26:$AU$508)=TRUE),$G$26:$G$508)=0,NA(),SUMPRODUCT(--(MONTH($D$26:$D$508)=MONTH(AY$25)),--(ISNUMBER($AU$26:$AU$508)=TRUE),$G$26:$G$508))</f>
        <v>120</v>
      </c>
      <c r="AZ27" s="25">
        <f t="shared" si="7"/>
        <v>213</v>
      </c>
      <c r="BA27" s="25">
        <f t="shared" si="7"/>
        <v>106</v>
      </c>
      <c r="BB27" s="25">
        <f t="shared" si="7"/>
        <v>74</v>
      </c>
      <c r="BC27" s="25">
        <f t="shared" si="7"/>
        <v>258</v>
      </c>
      <c r="BD27" s="25">
        <f t="shared" si="7"/>
        <v>50</v>
      </c>
      <c r="BE27" s="25">
        <f t="shared" si="7"/>
        <v>149</v>
      </c>
      <c r="BF27" s="25">
        <f t="shared" si="7"/>
        <v>113</v>
      </c>
      <c r="BG27" s="25" t="str">
        <f t="shared" si="7"/>
        <v>#N/A</v>
      </c>
      <c r="BH27" s="25" t="str">
        <f t="shared" si="7"/>
        <v>#N/A</v>
      </c>
      <c r="BI27" s="25" t="str">
        <f t="shared" si="7"/>
        <v>#N/A</v>
      </c>
      <c r="BJ27" s="25" t="str">
        <f t="shared" si="7"/>
        <v>#N/A</v>
      </c>
      <c r="BK27" s="44">
        <f t="shared" si="8"/>
        <v>-0.2416107383</v>
      </c>
      <c r="BL27" s="17"/>
      <c r="BM27" s="40" t="s">
        <v>37</v>
      </c>
      <c r="BN27" s="45">
        <v>0.99</v>
      </c>
      <c r="BO27" s="45">
        <v>0.1</v>
      </c>
    </row>
    <row r="28" ht="15.75" customHeight="1">
      <c r="A28" s="5"/>
      <c r="B28" s="34" t="s">
        <v>38</v>
      </c>
      <c r="C28" s="34" t="s">
        <v>31</v>
      </c>
      <c r="D28" s="35">
        <v>42768.0</v>
      </c>
      <c r="E28" s="36">
        <v>0.5971759259259259</v>
      </c>
      <c r="F28" s="37">
        <v>80.0</v>
      </c>
      <c r="G28" s="37">
        <v>18.0</v>
      </c>
      <c r="H28" s="37">
        <v>85.0</v>
      </c>
      <c r="I28" s="37">
        <v>23.0</v>
      </c>
      <c r="J28" s="37">
        <v>25.0</v>
      </c>
      <c r="K28" s="37">
        <v>1.0</v>
      </c>
      <c r="L28" s="37">
        <v>59.0</v>
      </c>
      <c r="M28" s="37">
        <v>18.0</v>
      </c>
      <c r="N28" s="37">
        <v>26.0</v>
      </c>
      <c r="O28" s="37">
        <v>5.0</v>
      </c>
      <c r="P28" s="34" t="s">
        <v>32</v>
      </c>
      <c r="Q28" s="38">
        <v>0.0</v>
      </c>
      <c r="R28" s="39"/>
      <c r="S28" s="39"/>
      <c r="T28" s="5"/>
      <c r="U28" s="5"/>
      <c r="V28" s="5"/>
      <c r="W28" s="5"/>
      <c r="X28" s="5"/>
      <c r="Y28" s="5"/>
      <c r="Z28" s="5"/>
      <c r="AA28" s="5"/>
      <c r="AB28" s="5"/>
      <c r="AC28" s="5"/>
      <c r="AD28" s="5"/>
      <c r="AE28" s="5"/>
      <c r="AF28" s="5"/>
      <c r="AG28" s="5"/>
      <c r="AH28" s="5"/>
      <c r="AI28" s="5"/>
      <c r="AJ28" s="5"/>
      <c r="AK28" s="5"/>
      <c r="AL28" s="5"/>
      <c r="AM28" s="5"/>
      <c r="AN28" s="5"/>
      <c r="AO28" s="5"/>
      <c r="AP28" s="5"/>
      <c r="AQ28" s="5"/>
      <c r="AR28" s="40">
        <f t="shared" si="2"/>
        <v>4</v>
      </c>
      <c r="AS28" s="40">
        <f t="shared" si="3"/>
        <v>14</v>
      </c>
      <c r="AT28" s="40">
        <f t="shared" si="4"/>
        <v>27</v>
      </c>
      <c r="AU28" s="41">
        <f t="shared" si="5"/>
        <v>100</v>
      </c>
      <c r="AV28" s="42">
        <f t="shared" si="6"/>
        <v>80</v>
      </c>
      <c r="AW28" s="25"/>
      <c r="AX28" s="43" t="s">
        <v>11</v>
      </c>
      <c r="AY28" s="25">
        <f t="shared" ref="AY28:BJ28" si="9">IF(SUMPRODUCT(--(MONTH($D$26:$D$508)=MONTH(AY$25)),--(ISNUMBER($AU$26:$AU$508)=TRUE),$H$26:$H$508)=0,NA(),SUMPRODUCT(--(MONTH($D$26:$D$508)=MONTH(AY$25)),--(ISNUMBER($AU$26:$AU$508)=TRUE),$H$26:$H$508))</f>
        <v>362</v>
      </c>
      <c r="AZ28" s="25">
        <f t="shared" si="9"/>
        <v>1340</v>
      </c>
      <c r="BA28" s="25">
        <f t="shared" si="9"/>
        <v>461</v>
      </c>
      <c r="BB28" s="25">
        <f t="shared" si="9"/>
        <v>305</v>
      </c>
      <c r="BC28" s="25">
        <f t="shared" si="9"/>
        <v>936</v>
      </c>
      <c r="BD28" s="25">
        <f t="shared" si="9"/>
        <v>251</v>
      </c>
      <c r="BE28" s="25">
        <f t="shared" si="9"/>
        <v>674</v>
      </c>
      <c r="BF28" s="25">
        <f t="shared" si="9"/>
        <v>526</v>
      </c>
      <c r="BG28" s="25" t="str">
        <f t="shared" si="9"/>
        <v>#N/A</v>
      </c>
      <c r="BH28" s="25" t="str">
        <f t="shared" si="9"/>
        <v>#N/A</v>
      </c>
      <c r="BI28" s="25" t="str">
        <f t="shared" si="9"/>
        <v>#N/A</v>
      </c>
      <c r="BJ28" s="25" t="str">
        <f t="shared" si="9"/>
        <v>#N/A</v>
      </c>
      <c r="BK28" s="44">
        <f t="shared" si="8"/>
        <v>-0.2195845697</v>
      </c>
      <c r="BL28" s="17"/>
      <c r="BM28" s="40" t="s">
        <v>39</v>
      </c>
      <c r="BN28" s="45">
        <v>0.93</v>
      </c>
      <c r="BO28" s="45">
        <v>0.1</v>
      </c>
    </row>
    <row r="29" ht="15.75" customHeight="1">
      <c r="A29" s="5"/>
      <c r="B29" s="34" t="s">
        <v>40</v>
      </c>
      <c r="C29" s="34" t="s">
        <v>31</v>
      </c>
      <c r="D29" s="35">
        <v>42768.0</v>
      </c>
      <c r="E29" s="36">
        <v>0.5960532407407407</v>
      </c>
      <c r="F29" s="37">
        <v>73.0</v>
      </c>
      <c r="G29" s="37">
        <v>15.0</v>
      </c>
      <c r="H29" s="37">
        <v>78.0</v>
      </c>
      <c r="I29" s="37">
        <v>20.0</v>
      </c>
      <c r="J29" s="37">
        <v>21.0</v>
      </c>
      <c r="K29" s="37">
        <v>3.0</v>
      </c>
      <c r="L29" s="37">
        <v>58.0</v>
      </c>
      <c r="M29" s="37">
        <v>16.0</v>
      </c>
      <c r="N29" s="37">
        <v>20.0</v>
      </c>
      <c r="O29" s="37">
        <v>4.0</v>
      </c>
      <c r="P29" s="34" t="s">
        <v>32</v>
      </c>
      <c r="Q29" s="38">
        <v>0.0</v>
      </c>
      <c r="R29" s="39"/>
      <c r="S29" s="39"/>
      <c r="T29" s="5"/>
      <c r="U29" s="5"/>
      <c r="V29" s="5"/>
      <c r="W29" s="5"/>
      <c r="X29" s="5"/>
      <c r="Y29" s="5"/>
      <c r="Z29" s="5"/>
      <c r="AA29" s="5"/>
      <c r="AB29" s="5"/>
      <c r="AC29" s="5"/>
      <c r="AD29" s="5"/>
      <c r="AE29" s="5"/>
      <c r="AF29" s="5"/>
      <c r="AG29" s="5"/>
      <c r="AH29" s="5"/>
      <c r="AI29" s="5"/>
      <c r="AJ29" s="5"/>
      <c r="AK29" s="5"/>
      <c r="AL29" s="5"/>
      <c r="AM29" s="5"/>
      <c r="AN29" s="5"/>
      <c r="AO29" s="5"/>
      <c r="AP29" s="5"/>
      <c r="AQ29" s="5"/>
      <c r="AR29" s="40">
        <f t="shared" si="2"/>
        <v>4</v>
      </c>
      <c r="AS29" s="40">
        <f t="shared" si="3"/>
        <v>14</v>
      </c>
      <c r="AT29" s="40">
        <f t="shared" si="4"/>
        <v>33</v>
      </c>
      <c r="AU29" s="41">
        <f t="shared" si="5"/>
        <v>100</v>
      </c>
      <c r="AV29" s="42">
        <f t="shared" si="6"/>
        <v>73</v>
      </c>
      <c r="AW29" s="25"/>
      <c r="AX29" s="43" t="s">
        <v>12</v>
      </c>
      <c r="AY29" s="25">
        <f t="shared" ref="AY29:BJ29" si="10">IF(SUMPRODUCT(--(MONTH($D$26:$D$508)=MONTH(AY$25)),--(ISNUMBER($AU$26:$AU$508)=TRUE),$I$26:$I$508)=0,NA(),SUMPRODUCT(--(MONTH($D$26:$D$508)=MONTH(AY$25)),--(ISNUMBER($AU$26:$AU$508)=TRUE),$I$26:$I$508))</f>
        <v>145</v>
      </c>
      <c r="AZ29" s="25">
        <f t="shared" si="10"/>
        <v>346</v>
      </c>
      <c r="BA29" s="25">
        <f t="shared" si="10"/>
        <v>179</v>
      </c>
      <c r="BB29" s="25">
        <f t="shared" si="10"/>
        <v>129</v>
      </c>
      <c r="BC29" s="25">
        <f t="shared" si="10"/>
        <v>455</v>
      </c>
      <c r="BD29" s="25">
        <f t="shared" si="10"/>
        <v>88</v>
      </c>
      <c r="BE29" s="25">
        <f t="shared" si="10"/>
        <v>280</v>
      </c>
      <c r="BF29" s="25">
        <f t="shared" si="10"/>
        <v>205</v>
      </c>
      <c r="BG29" s="25" t="str">
        <f t="shared" si="10"/>
        <v>#N/A</v>
      </c>
      <c r="BH29" s="25" t="str">
        <f t="shared" si="10"/>
        <v>#N/A</v>
      </c>
      <c r="BI29" s="25" t="str">
        <f t="shared" si="10"/>
        <v>#N/A</v>
      </c>
      <c r="BJ29" s="25" t="str">
        <f t="shared" si="10"/>
        <v>#N/A</v>
      </c>
      <c r="BK29" s="44">
        <f t="shared" si="8"/>
        <v>-0.2678571429</v>
      </c>
      <c r="BL29" s="17"/>
      <c r="BM29" s="40" t="s">
        <v>41</v>
      </c>
      <c r="BN29" s="45">
        <v>0.92</v>
      </c>
      <c r="BO29" s="45">
        <v>0.08</v>
      </c>
    </row>
    <row r="30" ht="15.75" customHeight="1">
      <c r="A30" s="5"/>
      <c r="B30" s="34" t="s">
        <v>40</v>
      </c>
      <c r="C30" s="34" t="s">
        <v>31</v>
      </c>
      <c r="D30" s="35">
        <v>42769.0</v>
      </c>
      <c r="E30" s="36">
        <v>0.6377199074074075</v>
      </c>
      <c r="F30" s="37">
        <v>73.0</v>
      </c>
      <c r="G30" s="37">
        <v>15.0</v>
      </c>
      <c r="H30" s="37">
        <v>78.0</v>
      </c>
      <c r="I30" s="37">
        <v>20.0</v>
      </c>
      <c r="J30" s="37">
        <v>21.0</v>
      </c>
      <c r="K30" s="37">
        <v>3.0</v>
      </c>
      <c r="L30" s="37">
        <v>58.0</v>
      </c>
      <c r="M30" s="37">
        <v>16.0</v>
      </c>
      <c r="N30" s="37">
        <v>20.0</v>
      </c>
      <c r="O30" s="37">
        <v>4.0</v>
      </c>
      <c r="P30" s="34" t="s">
        <v>32</v>
      </c>
      <c r="Q30" s="38">
        <v>0.0</v>
      </c>
      <c r="R30" s="39"/>
      <c r="S30" s="39"/>
      <c r="T30" s="5"/>
      <c r="U30" s="5"/>
      <c r="V30" s="5"/>
      <c r="W30" s="5"/>
      <c r="X30" s="5"/>
      <c r="Y30" s="5"/>
      <c r="Z30" s="5"/>
      <c r="AA30" s="5"/>
      <c r="AB30" s="5"/>
      <c r="AC30" s="5"/>
      <c r="AD30" s="5"/>
      <c r="AE30" s="5"/>
      <c r="AF30" s="5"/>
      <c r="AG30" s="5"/>
      <c r="AH30" s="5"/>
      <c r="AI30" s="5"/>
      <c r="AJ30" s="5"/>
      <c r="AK30" s="5"/>
      <c r="AL30" s="5"/>
      <c r="AM30" s="5"/>
      <c r="AN30" s="5"/>
      <c r="AO30" s="5"/>
      <c r="AP30" s="5"/>
      <c r="AQ30" s="5"/>
      <c r="AR30" s="40">
        <f t="shared" si="2"/>
        <v>5</v>
      </c>
      <c r="AS30" s="40">
        <f t="shared" si="3"/>
        <v>15</v>
      </c>
      <c r="AT30" s="40">
        <f t="shared" si="4"/>
        <v>33</v>
      </c>
      <c r="AU30" s="41">
        <f t="shared" si="5"/>
        <v>100</v>
      </c>
      <c r="AV30" s="42">
        <f t="shared" si="6"/>
        <v>73</v>
      </c>
      <c r="AW30" s="25"/>
      <c r="AX30" s="43" t="s">
        <v>42</v>
      </c>
      <c r="AY30" s="25">
        <f t="shared" ref="AY30:BJ30" si="11">IF(SUMPRODUCT(--(MONTH($D$26:$D$508)=MONTH(AY$25)),--(ISNUMBER($AU$26:$AU$508)=TRUE),$L$26:$L$508)=0,NA(),SUMPRODUCT(--(MONTH($D$26:$D$508)=MONTH(AY$25)),--(ISNUMBER($AU$26:$AU$508)=TRUE),$L$26:$L$508))</f>
        <v>275</v>
      </c>
      <c r="AZ30" s="25">
        <f t="shared" si="11"/>
        <v>988</v>
      </c>
      <c r="BA30" s="25">
        <f t="shared" si="11"/>
        <v>362</v>
      </c>
      <c r="BB30" s="25">
        <f t="shared" si="11"/>
        <v>230</v>
      </c>
      <c r="BC30" s="25">
        <f t="shared" si="11"/>
        <v>741</v>
      </c>
      <c r="BD30" s="25">
        <f t="shared" si="11"/>
        <v>195</v>
      </c>
      <c r="BE30" s="25">
        <f t="shared" si="11"/>
        <v>512</v>
      </c>
      <c r="BF30" s="25">
        <f t="shared" si="11"/>
        <v>385</v>
      </c>
      <c r="BG30" s="25" t="str">
        <f t="shared" si="11"/>
        <v>#N/A</v>
      </c>
      <c r="BH30" s="25" t="str">
        <f t="shared" si="11"/>
        <v>#N/A</v>
      </c>
      <c r="BI30" s="25" t="str">
        <f t="shared" si="11"/>
        <v>#N/A</v>
      </c>
      <c r="BJ30" s="25" t="str">
        <f t="shared" si="11"/>
        <v>#N/A</v>
      </c>
      <c r="BK30" s="44">
        <f t="shared" si="8"/>
        <v>-0.248046875</v>
      </c>
      <c r="BL30" s="17"/>
      <c r="BM30" s="40" t="s">
        <v>43</v>
      </c>
      <c r="BN30" s="45">
        <v>0.91</v>
      </c>
      <c r="BO30" s="45">
        <v>0.09</v>
      </c>
    </row>
    <row r="31" ht="15.75" customHeight="1">
      <c r="A31" s="5"/>
      <c r="B31" s="34" t="s">
        <v>40</v>
      </c>
      <c r="C31" s="34" t="s">
        <v>31</v>
      </c>
      <c r="D31" s="35">
        <v>42768.0</v>
      </c>
      <c r="E31" s="36">
        <v>0.6793865740740741</v>
      </c>
      <c r="F31" s="37">
        <v>73.0</v>
      </c>
      <c r="G31" s="37">
        <v>10.0</v>
      </c>
      <c r="H31" s="37">
        <v>78.0</v>
      </c>
      <c r="I31" s="37">
        <v>20.0</v>
      </c>
      <c r="J31" s="37">
        <v>21.0</v>
      </c>
      <c r="K31" s="37">
        <v>3.0</v>
      </c>
      <c r="L31" s="37">
        <v>58.0</v>
      </c>
      <c r="M31" s="37">
        <v>16.0</v>
      </c>
      <c r="N31" s="37">
        <v>20.0</v>
      </c>
      <c r="O31" s="37">
        <v>4.0</v>
      </c>
      <c r="P31" s="34" t="s">
        <v>32</v>
      </c>
      <c r="Q31" s="38">
        <v>0.0</v>
      </c>
      <c r="R31" s="39"/>
      <c r="S31" s="39"/>
      <c r="T31" s="5"/>
      <c r="U31" s="5"/>
      <c r="V31" s="5"/>
      <c r="W31" s="5"/>
      <c r="X31" s="5"/>
      <c r="Y31" s="5"/>
      <c r="Z31" s="5"/>
      <c r="AA31" s="5"/>
      <c r="AB31" s="5"/>
      <c r="AC31" s="5"/>
      <c r="AD31" s="5"/>
      <c r="AE31" s="5"/>
      <c r="AF31" s="5"/>
      <c r="AG31" s="5"/>
      <c r="AH31" s="5"/>
      <c r="AI31" s="5"/>
      <c r="AJ31" s="5"/>
      <c r="AK31" s="5"/>
      <c r="AL31" s="5"/>
      <c r="AM31" s="5"/>
      <c r="AN31" s="5"/>
      <c r="AO31" s="5"/>
      <c r="AP31" s="5"/>
      <c r="AQ31" s="5"/>
      <c r="AR31" s="40">
        <f t="shared" si="2"/>
        <v>4</v>
      </c>
      <c r="AS31" s="40">
        <f t="shared" si="3"/>
        <v>16</v>
      </c>
      <c r="AT31" s="40">
        <f t="shared" si="4"/>
        <v>33</v>
      </c>
      <c r="AU31" s="41">
        <f t="shared" si="5"/>
        <v>100</v>
      </c>
      <c r="AV31" s="42">
        <f t="shared" si="6"/>
        <v>73</v>
      </c>
      <c r="AW31" s="25"/>
      <c r="AX31" s="43" t="s">
        <v>44</v>
      </c>
      <c r="AY31" s="25">
        <f t="shared" ref="AY31:BJ31" si="12">IF(SUMPRODUCT(--(MONTH($D$26:$D$508)=MONTH(AY$25)),--(ISNUMBER($AU$26:$AU$508)=TRUE),$M$26:$M$508)=0,NA(),SUMPRODUCT(--(MONTH($D$26:$D$508)=MONTH(AY$25)),--(ISNUMBER($AU$26:$AU$508)=TRUE),$M$26:$M$508))</f>
        <v>116</v>
      </c>
      <c r="AZ31" s="25">
        <f t="shared" si="12"/>
        <v>276</v>
      </c>
      <c r="BA31" s="25">
        <f t="shared" si="12"/>
        <v>142</v>
      </c>
      <c r="BB31" s="25">
        <f t="shared" si="12"/>
        <v>102</v>
      </c>
      <c r="BC31" s="25">
        <f t="shared" si="12"/>
        <v>364</v>
      </c>
      <c r="BD31" s="25">
        <f t="shared" si="12"/>
        <v>70</v>
      </c>
      <c r="BE31" s="25">
        <f t="shared" si="12"/>
        <v>224</v>
      </c>
      <c r="BF31" s="25">
        <f t="shared" si="12"/>
        <v>164</v>
      </c>
      <c r="BG31" s="25" t="str">
        <f t="shared" si="12"/>
        <v>#N/A</v>
      </c>
      <c r="BH31" s="25" t="str">
        <f t="shared" si="12"/>
        <v>#N/A</v>
      </c>
      <c r="BI31" s="25" t="str">
        <f t="shared" si="12"/>
        <v>#N/A</v>
      </c>
      <c r="BJ31" s="25" t="str">
        <f t="shared" si="12"/>
        <v>#N/A</v>
      </c>
      <c r="BK31" s="44">
        <f t="shared" si="8"/>
        <v>-0.2678571429</v>
      </c>
      <c r="BL31" s="17"/>
      <c r="BM31" s="40" t="s">
        <v>45</v>
      </c>
      <c r="BN31" s="45">
        <v>0.86</v>
      </c>
      <c r="BO31" s="45">
        <v>0.09</v>
      </c>
    </row>
    <row r="32" ht="15.75" customHeight="1">
      <c r="A32" s="5"/>
      <c r="B32" s="34" t="s">
        <v>40</v>
      </c>
      <c r="C32" s="34" t="s">
        <v>31</v>
      </c>
      <c r="D32" s="35">
        <v>42772.0</v>
      </c>
      <c r="E32" s="36">
        <v>0.4710532407407408</v>
      </c>
      <c r="F32" s="37">
        <v>73.0</v>
      </c>
      <c r="G32" s="37">
        <v>5.0</v>
      </c>
      <c r="H32" s="37">
        <v>78.0</v>
      </c>
      <c r="I32" s="37">
        <v>20.0</v>
      </c>
      <c r="J32" s="37">
        <v>21.0</v>
      </c>
      <c r="K32" s="37">
        <v>3.0</v>
      </c>
      <c r="L32" s="37">
        <v>58.0</v>
      </c>
      <c r="M32" s="37">
        <v>16.0</v>
      </c>
      <c r="N32" s="37">
        <v>20.0</v>
      </c>
      <c r="O32" s="37">
        <v>4.0</v>
      </c>
      <c r="P32" s="34" t="s">
        <v>32</v>
      </c>
      <c r="Q32" s="38">
        <v>0.0</v>
      </c>
      <c r="R32" s="39"/>
      <c r="S32" s="39"/>
      <c r="T32" s="5"/>
      <c r="U32" s="5"/>
      <c r="V32" s="5"/>
      <c r="W32" s="5"/>
      <c r="X32" s="5"/>
      <c r="Y32" s="5"/>
      <c r="Z32" s="5"/>
      <c r="AA32" s="5"/>
      <c r="AB32" s="5"/>
      <c r="AC32" s="5"/>
      <c r="AD32" s="5"/>
      <c r="AE32" s="5"/>
      <c r="AF32" s="5"/>
      <c r="AG32" s="5"/>
      <c r="AH32" s="5"/>
      <c r="AI32" s="5"/>
      <c r="AJ32" s="5"/>
      <c r="AK32" s="5"/>
      <c r="AL32" s="5"/>
      <c r="AM32" s="5"/>
      <c r="AN32" s="5"/>
      <c r="AO32" s="5"/>
      <c r="AP32" s="5"/>
      <c r="AQ32" s="5"/>
      <c r="AR32" s="40">
        <f t="shared" si="2"/>
        <v>1</v>
      </c>
      <c r="AS32" s="40">
        <f t="shared" si="3"/>
        <v>11</v>
      </c>
      <c r="AT32" s="40">
        <f t="shared" si="4"/>
        <v>33</v>
      </c>
      <c r="AU32" s="41">
        <f t="shared" si="5"/>
        <v>100</v>
      </c>
      <c r="AV32" s="42">
        <f t="shared" si="6"/>
        <v>73</v>
      </c>
      <c r="AW32" s="25"/>
      <c r="AX32" s="43" t="s">
        <v>46</v>
      </c>
      <c r="AY32" s="25">
        <f t="shared" ref="AY32:BJ32" si="13">IF(SUMPRODUCT(--(MONTH($D$26:$D$508)=MONTH(AY$25)),--(ISNUMBER($AU$26:$AU$508)=TRUE),$N$26:$N$508)=0,NA(),SUMPRODUCT(--(MONTH($D$26:$D$508)=MONTH(AY$25)),--(ISNUMBER($AU$26:$AU$508)=TRUE),$N$26:$N$508))</f>
        <v>87</v>
      </c>
      <c r="AZ32" s="25">
        <f t="shared" si="13"/>
        <v>352</v>
      </c>
      <c r="BA32" s="25">
        <f t="shared" si="13"/>
        <v>99</v>
      </c>
      <c r="BB32" s="25">
        <f t="shared" si="13"/>
        <v>75</v>
      </c>
      <c r="BC32" s="25">
        <f t="shared" si="13"/>
        <v>195</v>
      </c>
      <c r="BD32" s="25">
        <f t="shared" si="13"/>
        <v>56</v>
      </c>
      <c r="BE32" s="25">
        <f t="shared" si="13"/>
        <v>162</v>
      </c>
      <c r="BF32" s="25">
        <f t="shared" si="13"/>
        <v>135</v>
      </c>
      <c r="BG32" s="25" t="str">
        <f t="shared" si="13"/>
        <v>#N/A</v>
      </c>
      <c r="BH32" s="25" t="str">
        <f t="shared" si="13"/>
        <v>#N/A</v>
      </c>
      <c r="BI32" s="25" t="str">
        <f t="shared" si="13"/>
        <v>#N/A</v>
      </c>
      <c r="BJ32" s="25" t="str">
        <f t="shared" si="13"/>
        <v>#N/A</v>
      </c>
      <c r="BK32" s="44">
        <f t="shared" si="8"/>
        <v>-0.1666666667</v>
      </c>
      <c r="BL32" s="17"/>
      <c r="BM32" s="40" t="s">
        <v>47</v>
      </c>
      <c r="BN32" s="45">
        <v>0.83</v>
      </c>
      <c r="BO32" s="45">
        <v>0.14</v>
      </c>
    </row>
    <row r="33" ht="15.75" customHeight="1">
      <c r="A33" s="5"/>
      <c r="B33" s="34" t="s">
        <v>40</v>
      </c>
      <c r="C33" s="34" t="s">
        <v>31</v>
      </c>
      <c r="D33" s="35">
        <v>42772.0</v>
      </c>
      <c r="E33" s="36">
        <v>0.4293865740740741</v>
      </c>
      <c r="F33" s="37">
        <v>73.0</v>
      </c>
      <c r="G33" s="37">
        <v>6.0</v>
      </c>
      <c r="H33" s="37">
        <v>78.0</v>
      </c>
      <c r="I33" s="37">
        <v>20.0</v>
      </c>
      <c r="J33" s="37">
        <v>21.0</v>
      </c>
      <c r="K33" s="37">
        <v>3.0</v>
      </c>
      <c r="L33" s="37">
        <v>58.0</v>
      </c>
      <c r="M33" s="37">
        <v>16.0</v>
      </c>
      <c r="N33" s="37">
        <v>20.0</v>
      </c>
      <c r="O33" s="37">
        <v>4.0</v>
      </c>
      <c r="P33" s="34" t="s">
        <v>32</v>
      </c>
      <c r="Q33" s="38">
        <v>0.0</v>
      </c>
      <c r="R33" s="39"/>
      <c r="S33" s="39"/>
      <c r="T33" s="5"/>
      <c r="U33" s="5"/>
      <c r="V33" s="5"/>
      <c r="W33" s="5"/>
      <c r="X33" s="5"/>
      <c r="Y33" s="5"/>
      <c r="Z33" s="5"/>
      <c r="AA33" s="5"/>
      <c r="AB33" s="5"/>
      <c r="AC33" s="5"/>
      <c r="AD33" s="5"/>
      <c r="AE33" s="5"/>
      <c r="AF33" s="5"/>
      <c r="AG33" s="5"/>
      <c r="AH33" s="5"/>
      <c r="AI33" s="5"/>
      <c r="AJ33" s="5"/>
      <c r="AK33" s="5"/>
      <c r="AL33" s="5"/>
      <c r="AM33" s="5"/>
      <c r="AN33" s="5"/>
      <c r="AO33" s="5"/>
      <c r="AP33" s="5"/>
      <c r="AQ33" s="5"/>
      <c r="AR33" s="40">
        <f t="shared" si="2"/>
        <v>1</v>
      </c>
      <c r="AS33" s="40">
        <f t="shared" si="3"/>
        <v>10</v>
      </c>
      <c r="AT33" s="40">
        <f t="shared" si="4"/>
        <v>33</v>
      </c>
      <c r="AU33" s="41">
        <f t="shared" si="5"/>
        <v>100</v>
      </c>
      <c r="AV33" s="42">
        <f t="shared" si="6"/>
        <v>73</v>
      </c>
      <c r="AW33" s="25"/>
      <c r="AX33" s="43" t="s">
        <v>48</v>
      </c>
      <c r="AY33" s="25">
        <f t="shared" ref="AY33:BJ33" si="14">IF(SUMPRODUCT(--(MONTH($D$26:$D$508)=MONTH(AY$25)),--(ISNUMBER($AU$26:$AU$508)=TRUE),$O$26:$O$508)=0,NA(),SUMPRODUCT(--(MONTH($D$26:$D$508)=MONTH(AY$25)),--(ISNUMBER($AU$26:$AU$508)=TRUE),$O$26:$O$508))</f>
        <v>29</v>
      </c>
      <c r="AZ33" s="25">
        <f t="shared" si="14"/>
        <v>70</v>
      </c>
      <c r="BA33" s="25">
        <f t="shared" si="14"/>
        <v>37</v>
      </c>
      <c r="BB33" s="25">
        <f t="shared" si="14"/>
        <v>27</v>
      </c>
      <c r="BC33" s="25">
        <f t="shared" si="14"/>
        <v>91</v>
      </c>
      <c r="BD33" s="25">
        <f t="shared" si="14"/>
        <v>18</v>
      </c>
      <c r="BE33" s="25">
        <f t="shared" si="14"/>
        <v>56</v>
      </c>
      <c r="BF33" s="25">
        <f t="shared" si="14"/>
        <v>41</v>
      </c>
      <c r="BG33" s="25" t="str">
        <f t="shared" si="14"/>
        <v>#N/A</v>
      </c>
      <c r="BH33" s="25" t="str">
        <f t="shared" si="14"/>
        <v>#N/A</v>
      </c>
      <c r="BI33" s="25" t="str">
        <f t="shared" si="14"/>
        <v>#N/A</v>
      </c>
      <c r="BJ33" s="25" t="str">
        <f t="shared" si="14"/>
        <v>#N/A</v>
      </c>
      <c r="BK33" s="44">
        <f t="shared" si="8"/>
        <v>-0.2678571429</v>
      </c>
      <c r="BL33" s="17"/>
      <c r="BM33" s="40" t="s">
        <v>49</v>
      </c>
      <c r="BN33" s="45">
        <v>0.83</v>
      </c>
      <c r="BO33" s="45">
        <v>0.14</v>
      </c>
    </row>
    <row r="34" ht="15.75" customHeight="1">
      <c r="A34" s="5"/>
      <c r="B34" s="34" t="s">
        <v>40</v>
      </c>
      <c r="C34" s="34" t="s">
        <v>31</v>
      </c>
      <c r="D34" s="35">
        <v>42773.0</v>
      </c>
      <c r="E34" s="36">
        <v>0.8043865740740741</v>
      </c>
      <c r="F34" s="37">
        <v>73.0</v>
      </c>
      <c r="G34" s="37">
        <v>15.0</v>
      </c>
      <c r="H34" s="37">
        <v>78.0</v>
      </c>
      <c r="I34" s="37">
        <v>20.0</v>
      </c>
      <c r="J34" s="37">
        <v>21.0</v>
      </c>
      <c r="K34" s="37">
        <v>3.0</v>
      </c>
      <c r="L34" s="37">
        <v>58.0</v>
      </c>
      <c r="M34" s="37">
        <v>16.0</v>
      </c>
      <c r="N34" s="37">
        <v>20.0</v>
      </c>
      <c r="O34" s="37">
        <v>4.0</v>
      </c>
      <c r="P34" s="34" t="s">
        <v>32</v>
      </c>
      <c r="Q34" s="38">
        <v>0.0</v>
      </c>
      <c r="R34" s="39"/>
      <c r="S34" s="39"/>
      <c r="T34" s="5"/>
      <c r="U34" s="5"/>
      <c r="V34" s="5"/>
      <c r="W34" s="5"/>
      <c r="X34" s="5"/>
      <c r="Y34" s="5"/>
      <c r="Z34" s="5"/>
      <c r="AA34" s="5"/>
      <c r="AB34" s="5"/>
      <c r="AC34" s="5"/>
      <c r="AD34" s="5"/>
      <c r="AE34" s="5"/>
      <c r="AF34" s="5"/>
      <c r="AG34" s="5"/>
      <c r="AH34" s="5"/>
      <c r="AI34" s="5"/>
      <c r="AJ34" s="5"/>
      <c r="AK34" s="5"/>
      <c r="AL34" s="5"/>
      <c r="AM34" s="5"/>
      <c r="AN34" s="5"/>
      <c r="AO34" s="5"/>
      <c r="AP34" s="5"/>
      <c r="AQ34" s="5"/>
      <c r="AR34" s="40">
        <f t="shared" si="2"/>
        <v>2</v>
      </c>
      <c r="AS34" s="40">
        <f t="shared" si="3"/>
        <v>19</v>
      </c>
      <c r="AT34" s="40">
        <f t="shared" si="4"/>
        <v>33</v>
      </c>
      <c r="AU34" s="41">
        <f t="shared" si="5"/>
        <v>100</v>
      </c>
      <c r="AV34" s="42">
        <f t="shared" si="6"/>
        <v>73</v>
      </c>
      <c r="AW34" s="25"/>
      <c r="AX34" s="43" t="s">
        <v>19</v>
      </c>
      <c r="AY34" s="25">
        <f t="shared" ref="AY34:BJ34" si="15">IF(SUMPRODUCT(--(MONTH($D$26:$D$508)=MONTH(AY$25)),--(ISNUMBER($AU$26:$AU$508)=TRUE),$AU$26:$AU$508)=0,NA(),SUMPRODUCT(--(MONTH($D$26:$D$508)=MONTH(AY$25)),--(ISNUMBER($AU$26:$AU$508)=TRUE),$AU$26:$AU$508))</f>
        <v>500</v>
      </c>
      <c r="AZ34" s="25">
        <f t="shared" si="15"/>
        <v>1700</v>
      </c>
      <c r="BA34" s="25">
        <f t="shared" si="15"/>
        <v>600</v>
      </c>
      <c r="BB34" s="25">
        <f t="shared" si="15"/>
        <v>403</v>
      </c>
      <c r="BC34" s="25">
        <f t="shared" si="15"/>
        <v>1306</v>
      </c>
      <c r="BD34" s="25">
        <f t="shared" si="15"/>
        <v>300</v>
      </c>
      <c r="BE34" s="25">
        <f t="shared" si="15"/>
        <v>902</v>
      </c>
      <c r="BF34" s="25">
        <f t="shared" si="15"/>
        <v>705</v>
      </c>
      <c r="BG34" s="25" t="str">
        <f t="shared" si="15"/>
        <v>#N/A</v>
      </c>
      <c r="BH34" s="25" t="str">
        <f t="shared" si="15"/>
        <v>#N/A</v>
      </c>
      <c r="BI34" s="25" t="str">
        <f t="shared" si="15"/>
        <v>#N/A</v>
      </c>
      <c r="BJ34" s="25" t="str">
        <f t="shared" si="15"/>
        <v>#N/A</v>
      </c>
      <c r="BK34" s="44">
        <f t="shared" si="8"/>
        <v>-0.2184035477</v>
      </c>
      <c r="BL34" s="17"/>
      <c r="BM34" s="40" t="s">
        <v>50</v>
      </c>
      <c r="BN34" s="45">
        <v>0.77</v>
      </c>
      <c r="BO34" s="45">
        <v>0.15</v>
      </c>
    </row>
    <row r="35" ht="15.75" customHeight="1">
      <c r="A35" s="5"/>
      <c r="B35" s="34" t="s">
        <v>40</v>
      </c>
      <c r="C35" s="34" t="s">
        <v>31</v>
      </c>
      <c r="D35" s="35">
        <v>42774.0</v>
      </c>
      <c r="E35" s="36">
        <v>0.3460532407407408</v>
      </c>
      <c r="F35" s="37">
        <v>73.0</v>
      </c>
      <c r="G35" s="37">
        <v>15.0</v>
      </c>
      <c r="H35" s="37">
        <v>78.0</v>
      </c>
      <c r="I35" s="37">
        <v>20.0</v>
      </c>
      <c r="J35" s="37">
        <v>21.0</v>
      </c>
      <c r="K35" s="37">
        <v>3.0</v>
      </c>
      <c r="L35" s="37">
        <v>58.0</v>
      </c>
      <c r="M35" s="37">
        <v>16.0</v>
      </c>
      <c r="N35" s="37">
        <v>20.0</v>
      </c>
      <c r="O35" s="37">
        <v>4.0</v>
      </c>
      <c r="P35" s="34" t="s">
        <v>32</v>
      </c>
      <c r="Q35" s="38">
        <v>0.0</v>
      </c>
      <c r="R35" s="39"/>
      <c r="S35" s="39"/>
      <c r="T35" s="5"/>
      <c r="U35" s="5"/>
      <c r="V35" s="5"/>
      <c r="W35" s="5"/>
      <c r="X35" s="5"/>
      <c r="Y35" s="5"/>
      <c r="Z35" s="5"/>
      <c r="AA35" s="5"/>
      <c r="AB35" s="5"/>
      <c r="AC35" s="5"/>
      <c r="AD35" s="5"/>
      <c r="AE35" s="5"/>
      <c r="AF35" s="5"/>
      <c r="AG35" s="5"/>
      <c r="AH35" s="5"/>
      <c r="AI35" s="5"/>
      <c r="AJ35" s="5"/>
      <c r="AK35" s="5"/>
      <c r="AL35" s="5"/>
      <c r="AM35" s="5"/>
      <c r="AN35" s="5"/>
      <c r="AO35" s="5"/>
      <c r="AP35" s="5"/>
      <c r="AQ35" s="5"/>
      <c r="AR35" s="40">
        <f t="shared" si="2"/>
        <v>3</v>
      </c>
      <c r="AS35" s="40">
        <f t="shared" si="3"/>
        <v>8</v>
      </c>
      <c r="AT35" s="40">
        <f t="shared" si="4"/>
        <v>33</v>
      </c>
      <c r="AU35" s="41">
        <f t="shared" si="5"/>
        <v>100</v>
      </c>
      <c r="AV35" s="42">
        <f t="shared" si="6"/>
        <v>73</v>
      </c>
      <c r="AW35" s="25"/>
      <c r="AX35" s="43" t="s">
        <v>51</v>
      </c>
      <c r="AY35" s="44">
        <f t="shared" ref="AY35:BJ35" si="16">AY26/AY$34</f>
        <v>0.674</v>
      </c>
      <c r="AZ35" s="44">
        <f t="shared" si="16"/>
        <v>0.7682352941</v>
      </c>
      <c r="BA35" s="44">
        <f t="shared" si="16"/>
        <v>0.6966666667</v>
      </c>
      <c r="BB35" s="44">
        <f t="shared" si="16"/>
        <v>0.6650124069</v>
      </c>
      <c r="BC35" s="44">
        <f t="shared" si="16"/>
        <v>0.6646248086</v>
      </c>
      <c r="BD35" s="44">
        <f t="shared" si="16"/>
        <v>0.6566666667</v>
      </c>
      <c r="BE35" s="44">
        <f t="shared" si="16"/>
        <v>0.5609756098</v>
      </c>
      <c r="BF35" s="44">
        <f t="shared" si="16"/>
        <v>0.724822695</v>
      </c>
      <c r="BG35" s="44" t="str">
        <f t="shared" si="16"/>
        <v>#N/A</v>
      </c>
      <c r="BH35" s="44" t="str">
        <f t="shared" si="16"/>
        <v>#N/A</v>
      </c>
      <c r="BI35" s="44" t="str">
        <f t="shared" si="16"/>
        <v>#N/A</v>
      </c>
      <c r="BJ35" s="44" t="str">
        <f t="shared" si="16"/>
        <v>#N/A</v>
      </c>
      <c r="BK35" s="44">
        <f t="shared" si="8"/>
        <v>0.292075239</v>
      </c>
      <c r="BL35" s="17"/>
      <c r="BM35" s="40" t="s">
        <v>52</v>
      </c>
      <c r="BN35" s="45">
        <v>0.74</v>
      </c>
      <c r="BO35" s="45">
        <v>0.25</v>
      </c>
    </row>
    <row r="36" ht="15.75" customHeight="1">
      <c r="A36" s="5"/>
      <c r="B36" s="34" t="s">
        <v>30</v>
      </c>
      <c r="C36" s="34" t="s">
        <v>31</v>
      </c>
      <c r="D36" s="35">
        <v>42736.0</v>
      </c>
      <c r="E36" s="36">
        <v>0.6023611111111111</v>
      </c>
      <c r="F36" s="37">
        <v>70.0</v>
      </c>
      <c r="G36" s="37">
        <v>20.0</v>
      </c>
      <c r="H36" s="37">
        <v>75.0</v>
      </c>
      <c r="I36" s="37">
        <v>25.0</v>
      </c>
      <c r="J36" s="37">
        <v>20.0</v>
      </c>
      <c r="K36" s="37">
        <v>4.0</v>
      </c>
      <c r="L36" s="37">
        <v>60.0</v>
      </c>
      <c r="M36" s="37">
        <v>20.0</v>
      </c>
      <c r="N36" s="37">
        <v>15.0</v>
      </c>
      <c r="O36" s="37">
        <v>5.0</v>
      </c>
      <c r="P36" s="34" t="s">
        <v>32</v>
      </c>
      <c r="Q36" s="38">
        <v>100.0</v>
      </c>
      <c r="R36" s="39">
        <v>70.0</v>
      </c>
      <c r="S36" s="39">
        <v>20.0</v>
      </c>
      <c r="T36" s="5"/>
      <c r="U36" s="5"/>
      <c r="V36" s="5"/>
      <c r="W36" s="5"/>
      <c r="X36" s="5"/>
      <c r="Y36" s="5"/>
      <c r="Z36" s="5"/>
      <c r="AA36" s="5"/>
      <c r="AB36" s="5"/>
      <c r="AC36" s="5"/>
      <c r="AD36" s="5"/>
      <c r="AE36" s="5"/>
      <c r="AF36" s="5"/>
      <c r="AG36" s="5"/>
      <c r="AH36" s="5"/>
      <c r="AI36" s="5"/>
      <c r="AJ36" s="5"/>
      <c r="AK36" s="5"/>
      <c r="AL36" s="5"/>
      <c r="AM36" s="5"/>
      <c r="AN36" s="5"/>
      <c r="AO36" s="5"/>
      <c r="AP36" s="5"/>
      <c r="AQ36" s="5"/>
      <c r="AR36" s="40">
        <f t="shared" si="2"/>
        <v>7</v>
      </c>
      <c r="AS36" s="40">
        <f t="shared" si="3"/>
        <v>14</v>
      </c>
      <c r="AT36" s="40">
        <f t="shared" si="4"/>
        <v>27</v>
      </c>
      <c r="AU36" s="41">
        <f t="shared" si="5"/>
        <v>100</v>
      </c>
      <c r="AV36" s="42">
        <f t="shared" si="6"/>
        <v>70</v>
      </c>
      <c r="AW36" s="25"/>
      <c r="AX36" s="43" t="s">
        <v>53</v>
      </c>
      <c r="AY36" s="44">
        <f t="shared" ref="AY36:BJ36" si="17">AY27/AY$34</f>
        <v>0.24</v>
      </c>
      <c r="AZ36" s="44">
        <f t="shared" si="17"/>
        <v>0.1252941176</v>
      </c>
      <c r="BA36" s="44">
        <f t="shared" si="17"/>
        <v>0.1766666667</v>
      </c>
      <c r="BB36" s="44">
        <f t="shared" si="17"/>
        <v>0.1836228288</v>
      </c>
      <c r="BC36" s="44">
        <f t="shared" si="17"/>
        <v>0.1975497703</v>
      </c>
      <c r="BD36" s="44">
        <f t="shared" si="17"/>
        <v>0.1666666667</v>
      </c>
      <c r="BE36" s="44">
        <f t="shared" si="17"/>
        <v>0.1651884701</v>
      </c>
      <c r="BF36" s="44">
        <f t="shared" si="17"/>
        <v>0.1602836879</v>
      </c>
      <c r="BG36" s="44" t="str">
        <f t="shared" si="17"/>
        <v>#N/A</v>
      </c>
      <c r="BH36" s="44" t="str">
        <f t="shared" si="17"/>
        <v>#N/A</v>
      </c>
      <c r="BI36" s="44" t="str">
        <f t="shared" si="17"/>
        <v>#N/A</v>
      </c>
      <c r="BJ36" s="44" t="str">
        <f t="shared" si="17"/>
        <v>#N/A</v>
      </c>
      <c r="BK36" s="44">
        <f t="shared" si="8"/>
        <v>-0.02969203675</v>
      </c>
      <c r="BL36" s="17"/>
      <c r="BM36" s="40" t="s">
        <v>54</v>
      </c>
      <c r="BN36" s="45">
        <v>0.7</v>
      </c>
      <c r="BO36" s="45">
        <v>0.15</v>
      </c>
    </row>
    <row r="37" ht="15.75" customHeight="1">
      <c r="A37" s="5"/>
      <c r="B37" s="34" t="s">
        <v>35</v>
      </c>
      <c r="C37" s="34" t="s">
        <v>31</v>
      </c>
      <c r="D37" s="35">
        <v>42736.0</v>
      </c>
      <c r="E37" s="36">
        <v>0.4840162037037037</v>
      </c>
      <c r="F37" s="37">
        <v>65.0</v>
      </c>
      <c r="G37" s="37">
        <v>25.0</v>
      </c>
      <c r="H37" s="37">
        <v>70.0</v>
      </c>
      <c r="I37" s="37">
        <v>30.0</v>
      </c>
      <c r="J37" s="37">
        <v>15.0</v>
      </c>
      <c r="K37" s="37">
        <v>1.0</v>
      </c>
      <c r="L37" s="37">
        <v>49.0</v>
      </c>
      <c r="M37" s="37">
        <v>24.0</v>
      </c>
      <c r="N37" s="37">
        <v>21.0</v>
      </c>
      <c r="O37" s="37">
        <v>6.0</v>
      </c>
      <c r="P37" s="34" t="s">
        <v>32</v>
      </c>
      <c r="Q37" s="38">
        <v>100.0</v>
      </c>
      <c r="R37" s="39">
        <v>65.0</v>
      </c>
      <c r="S37" s="39">
        <v>25.0</v>
      </c>
      <c r="T37" s="5"/>
      <c r="U37" s="5"/>
      <c r="V37" s="5"/>
      <c r="W37" s="5"/>
      <c r="X37" s="5"/>
      <c r="Y37" s="5"/>
      <c r="Z37" s="5"/>
      <c r="AA37" s="5"/>
      <c r="AB37" s="5"/>
      <c r="AC37" s="5"/>
      <c r="AD37" s="5"/>
      <c r="AE37" s="5"/>
      <c r="AF37" s="5"/>
      <c r="AG37" s="5"/>
      <c r="AH37" s="5"/>
      <c r="AI37" s="5"/>
      <c r="AJ37" s="5"/>
      <c r="AK37" s="5"/>
      <c r="AL37" s="5"/>
      <c r="AM37" s="5"/>
      <c r="AN37" s="5"/>
      <c r="AO37" s="5"/>
      <c r="AP37" s="5"/>
      <c r="AQ37" s="5"/>
      <c r="AR37" s="40">
        <f t="shared" si="2"/>
        <v>7</v>
      </c>
      <c r="AS37" s="40">
        <f t="shared" si="3"/>
        <v>11</v>
      </c>
      <c r="AT37" s="40">
        <f t="shared" si="4"/>
        <v>32</v>
      </c>
      <c r="AU37" s="41">
        <f t="shared" si="5"/>
        <v>100</v>
      </c>
      <c r="AV37" s="42">
        <f t="shared" si="6"/>
        <v>65</v>
      </c>
      <c r="AW37" s="25"/>
      <c r="AX37" s="43" t="s">
        <v>55</v>
      </c>
      <c r="AY37" s="25">
        <f>((SUMPRODUCT(--(MONTH($D$26:$D$508)=1),--(ISNUMBER($AU$26:$AU$508)=TRUE)))/(SUMPRODUCT(--(MONTH($D$26:$D$508)=1),--(ISNUMBER($AU$26:$AU$508)=TRUE))))*(SUMPRODUCT(--(MONTH($D$26:$D$508)=1),--(ISNUMBER($AU$26:$AU$508)=TRUE)))</f>
        <v>5</v>
      </c>
      <c r="AZ37" s="25">
        <f>((SUMPRODUCT(--(MONTH($D$26:$D$508)=2),--(ISNUMBER($AU$26:$AU$508)=TRUE)))/(SUMPRODUCT(--(MONTH($D$26:$D$508)=2),--(ISNUMBER($AU$26:$AU$508)=TRUE))))*(SUMPRODUCT(--(MONTH($D$26:$D$508)=2),--(ISNUMBER($AU$26:$AU$508)=TRUE)))</f>
        <v>17</v>
      </c>
      <c r="BA37" s="25">
        <f>((SUMPRODUCT(--(MONTH($D$26:$D$508)=3),--(ISNUMBER($AU$26:$AU$508)=TRUE)))/(SUMPRODUCT(--(MONTH($D$26:$D$508)=3),--(ISNUMBER($AU$26:$AU$508)=TRUE))))*(SUMPRODUCT(--(MONTH($D$26:$D$508)=3),--(ISNUMBER($AU$26:$AU$508)=TRUE)))</f>
        <v>6</v>
      </c>
      <c r="BB37" s="25">
        <f>((SUMPRODUCT(--(MONTH($D$26:$D$508)=4),--(ISNUMBER($AU$26:$AU$508)=TRUE)))/(SUMPRODUCT(--(MONTH($D$26:$D$508)=4),--(ISNUMBER($AU$26:$AU$508)=TRUE))))*(SUMPRODUCT(--(MONTH($D$26:$D$508)=4),--(ISNUMBER($AU$26:$AU$508)=TRUE)))</f>
        <v>4</v>
      </c>
      <c r="BC37" s="25">
        <f>((SUMPRODUCT(--(MONTH($D$26:$D$508)=5),--(ISNUMBER($AU$26:$AU$508)=TRUE)))/(SUMPRODUCT(--(MONTH($D$26:$D$508)=5),--(ISNUMBER($AU$26:$AU$508)=TRUE))))*(SUMPRODUCT(--(MONTH($D$26:$D$508)=5),--(ISNUMBER($AU$26:$AU$508)=TRUE)))</f>
        <v>13</v>
      </c>
      <c r="BD37" s="25">
        <f>((SUMPRODUCT(--(MONTH($D$26:$D$508)=6),--(ISNUMBER($AU$26:$AU$508)=TRUE)))/(SUMPRODUCT(--(MONTH($D$26:$D$508)=6),--(ISNUMBER($AU$26:$AU$508)=TRUE))))*(SUMPRODUCT(--(MONTH($D$26:$D$508)=6),--(ISNUMBER($AU$26:$AU$508)=TRUE)))</f>
        <v>3</v>
      </c>
      <c r="BE37" s="25">
        <f>((SUMPRODUCT(--(MONTH($D$26:$D$508)=7),--(ISNUMBER($AU$26:$AU$508)=TRUE)))/(SUMPRODUCT(--(MONTH($D$26:$D$508)=7),--(ISNUMBER($AU$26:$AU$508)=TRUE))))*(SUMPRODUCT(--(MONTH($D$26:$D$508)=7),--(ISNUMBER($AU$26:$AU$508)=TRUE)))</f>
        <v>9</v>
      </c>
      <c r="BF37" s="25">
        <f>((SUMPRODUCT(--(MONTH($D$26:$D$508)=8),--(ISNUMBER($AU$26:$AU$508)=TRUE)))/(SUMPRODUCT(--(MONTH($D$26:$D$508)=8),--(ISNUMBER($AU$26:$AU$508)=TRUE))))*(SUMPRODUCT(--(MONTH($D$26:$D$508)=8),--(ISNUMBER($AU$26:$AU$508)=TRUE)))</f>
        <v>7</v>
      </c>
      <c r="BG37" s="25" t="str">
        <f>((SUMPRODUCT(--(MONTH($D$26:$D$508)=9),--(ISNUMBER($AU$26:$AU$508)=TRUE)))/(SUMPRODUCT(--(MONTH($D$26:$D$508)=9),--(ISNUMBER($AU$26:$AU$508)=TRUE))))*(SUMPRODUCT(--(MONTH($D$26:$D$508)=9),--(ISNUMBER($AU$26:$AU$508)=TRUE)))</f>
        <v>#DIV/0!</v>
      </c>
      <c r="BH37" s="25" t="str">
        <f>((SUMPRODUCT(--(MONTH($D$26:$D$508)=10),--(ISNUMBER($AU$26:$AU$508)=TRUE)))/(SUMPRODUCT(--(MONTH($D$26:$D$508)=10),--(ISNUMBER($AU$26:$AU$508)=TRUE))))*(SUMPRODUCT(--(MONTH($D$26:$D$508)=10),--(ISNUMBER($AU$26:$AU$508)=TRUE)))</f>
        <v>#DIV/0!</v>
      </c>
      <c r="BI37" s="25" t="str">
        <f>((SUMPRODUCT(--(MONTH($D$26:$D$508)=11),--(ISNUMBER($AU$26:$AU$508)=TRUE)))/(SUMPRODUCT(--(MONTH($D$26:$D$508)=11),--(ISNUMBER($AU$26:$AU$508)=TRUE))))*(SUMPRODUCT(--(MONTH($D$26:$D$508)=11),--(ISNUMBER($AU$26:$AU$508)=TRUE)))</f>
        <v>#DIV/0!</v>
      </c>
      <c r="BJ37" s="25" t="str">
        <f>((SUMPRODUCT(--(MONTH($D$26:$D$508)=12),--(ISNUMBER($AU$26:$AU$508)=TRUE)))/(SUMPRODUCT(--(MONTH($D$26:$D$508)=12),--(ISNUMBER($AU$26:$AU$508)=TRUE))))*(SUMPRODUCT(--(MONTH($D$26:$D$508)=12),--(ISNUMBER($AU$26:$AU$508)=TRUE)))</f>
        <v>#DIV/0!</v>
      </c>
      <c r="BK37" s="44">
        <f t="shared" si="8"/>
        <v>-0.2222222222</v>
      </c>
      <c r="BL37" s="17"/>
      <c r="BM37" s="40" t="s">
        <v>56</v>
      </c>
      <c r="BN37" s="45">
        <v>0.65</v>
      </c>
      <c r="BO37" s="45">
        <v>0.11</v>
      </c>
    </row>
    <row r="38" ht="15.75" customHeight="1">
      <c r="A38" s="5"/>
      <c r="B38" s="34" t="s">
        <v>38</v>
      </c>
      <c r="C38" s="34" t="s">
        <v>31</v>
      </c>
      <c r="D38" s="35">
        <v>42768.0</v>
      </c>
      <c r="E38" s="36">
        <v>0.5971759259259259</v>
      </c>
      <c r="F38" s="37">
        <v>80.0</v>
      </c>
      <c r="G38" s="37">
        <v>18.0</v>
      </c>
      <c r="H38" s="37">
        <v>85.0</v>
      </c>
      <c r="I38" s="37">
        <v>23.0</v>
      </c>
      <c r="J38" s="37">
        <v>25.0</v>
      </c>
      <c r="K38" s="37">
        <v>1.0</v>
      </c>
      <c r="L38" s="37">
        <v>59.0</v>
      </c>
      <c r="M38" s="37">
        <v>18.0</v>
      </c>
      <c r="N38" s="37">
        <v>26.0</v>
      </c>
      <c r="O38" s="37">
        <v>5.0</v>
      </c>
      <c r="P38" s="34" t="s">
        <v>32</v>
      </c>
      <c r="Q38" s="38">
        <v>100.0</v>
      </c>
      <c r="R38" s="39">
        <v>80.0</v>
      </c>
      <c r="S38" s="39">
        <v>18.0</v>
      </c>
      <c r="T38" s="5"/>
      <c r="U38" s="5"/>
      <c r="V38" s="5"/>
      <c r="W38" s="5"/>
      <c r="X38" s="5"/>
      <c r="Y38" s="5"/>
      <c r="Z38" s="5"/>
      <c r="AA38" s="5"/>
      <c r="AB38" s="5"/>
      <c r="AC38" s="5"/>
      <c r="AD38" s="5"/>
      <c r="AE38" s="5"/>
      <c r="AF38" s="5"/>
      <c r="AG38" s="5"/>
      <c r="AH38" s="5"/>
      <c r="AI38" s="5"/>
      <c r="AJ38" s="5"/>
      <c r="AK38" s="5"/>
      <c r="AL38" s="5"/>
      <c r="AM38" s="5"/>
      <c r="AN38" s="5"/>
      <c r="AO38" s="5"/>
      <c r="AP38" s="5"/>
      <c r="AQ38" s="5"/>
      <c r="AR38" s="40">
        <f t="shared" si="2"/>
        <v>4</v>
      </c>
      <c r="AS38" s="40">
        <f t="shared" si="3"/>
        <v>14</v>
      </c>
      <c r="AT38" s="40">
        <f t="shared" si="4"/>
        <v>27</v>
      </c>
      <c r="AU38" s="41">
        <f t="shared" si="5"/>
        <v>100</v>
      </c>
      <c r="AV38" s="42">
        <f t="shared" si="6"/>
        <v>80</v>
      </c>
      <c r="AW38" s="25"/>
      <c r="AX38" s="17"/>
      <c r="AY38" s="17"/>
      <c r="AZ38" s="17"/>
      <c r="BA38" s="17"/>
      <c r="BB38" s="17"/>
      <c r="BC38" s="17"/>
      <c r="BD38" s="17"/>
      <c r="BE38" s="17"/>
      <c r="BF38" s="17"/>
      <c r="BG38" s="17"/>
      <c r="BH38" s="17"/>
      <c r="BI38" s="17"/>
      <c r="BJ38" s="17"/>
      <c r="BK38" s="17"/>
      <c r="BL38" s="17"/>
      <c r="BM38" s="40" t="s">
        <v>57</v>
      </c>
      <c r="BN38" s="45">
        <v>0.64</v>
      </c>
      <c r="BO38" s="45">
        <v>0.04</v>
      </c>
    </row>
    <row r="39" ht="15.75" customHeight="1">
      <c r="A39" s="5"/>
      <c r="B39" s="34" t="s">
        <v>40</v>
      </c>
      <c r="C39" s="34" t="s">
        <v>31</v>
      </c>
      <c r="D39" s="35">
        <v>42768.0</v>
      </c>
      <c r="E39" s="36">
        <v>0.5960532407407407</v>
      </c>
      <c r="F39" s="37">
        <v>73.0</v>
      </c>
      <c r="G39" s="37">
        <v>15.0</v>
      </c>
      <c r="H39" s="37">
        <v>78.0</v>
      </c>
      <c r="I39" s="37">
        <v>20.0</v>
      </c>
      <c r="J39" s="37">
        <v>21.0</v>
      </c>
      <c r="K39" s="37">
        <v>3.0</v>
      </c>
      <c r="L39" s="37">
        <v>58.0</v>
      </c>
      <c r="M39" s="37">
        <v>16.0</v>
      </c>
      <c r="N39" s="37">
        <v>20.0</v>
      </c>
      <c r="O39" s="37">
        <v>4.0</v>
      </c>
      <c r="P39" s="34" t="s">
        <v>32</v>
      </c>
      <c r="Q39" s="38">
        <v>100.0</v>
      </c>
      <c r="R39" s="39">
        <v>73.0</v>
      </c>
      <c r="S39" s="39">
        <v>15.0</v>
      </c>
      <c r="T39" s="5"/>
      <c r="U39" s="5"/>
      <c r="V39" s="5"/>
      <c r="W39" s="5"/>
      <c r="X39" s="5"/>
      <c r="Y39" s="5"/>
      <c r="Z39" s="5"/>
      <c r="AA39" s="5"/>
      <c r="AB39" s="5"/>
      <c r="AC39" s="5"/>
      <c r="AD39" s="5"/>
      <c r="AE39" s="5"/>
      <c r="AF39" s="5"/>
      <c r="AG39" s="5"/>
      <c r="AH39" s="5"/>
      <c r="AI39" s="5"/>
      <c r="AJ39" s="5"/>
      <c r="AK39" s="5"/>
      <c r="AL39" s="5"/>
      <c r="AM39" s="5"/>
      <c r="AN39" s="5"/>
      <c r="AO39" s="5"/>
      <c r="AP39" s="5"/>
      <c r="AQ39" s="5"/>
      <c r="AR39" s="40">
        <f t="shared" si="2"/>
        <v>4</v>
      </c>
      <c r="AS39" s="40">
        <f t="shared" si="3"/>
        <v>14</v>
      </c>
      <c r="AT39" s="40">
        <f t="shared" si="4"/>
        <v>33</v>
      </c>
      <c r="AU39" s="41">
        <f t="shared" si="5"/>
        <v>100</v>
      </c>
      <c r="AV39" s="42">
        <f t="shared" si="6"/>
        <v>73</v>
      </c>
      <c r="AW39" s="25"/>
      <c r="AX39" s="17"/>
      <c r="AY39" s="17"/>
      <c r="AZ39" s="17"/>
      <c r="BA39" s="17"/>
      <c r="BB39" s="17"/>
      <c r="BC39" s="17"/>
      <c r="BD39" s="17"/>
      <c r="BE39" s="17"/>
      <c r="BF39" s="17"/>
      <c r="BG39" s="17"/>
      <c r="BH39" s="17"/>
      <c r="BI39" s="17"/>
      <c r="BJ39" s="17"/>
      <c r="BK39" s="17"/>
      <c r="BL39" s="17"/>
      <c r="BM39" s="40" t="s">
        <v>58</v>
      </c>
      <c r="BN39" s="45">
        <v>0.58</v>
      </c>
      <c r="BO39" s="45">
        <v>0.17</v>
      </c>
    </row>
    <row r="40" ht="15.75" customHeight="1">
      <c r="A40" s="5"/>
      <c r="B40" s="34" t="s">
        <v>40</v>
      </c>
      <c r="C40" s="34" t="s">
        <v>31</v>
      </c>
      <c r="D40" s="35">
        <v>42769.0</v>
      </c>
      <c r="E40" s="36">
        <v>0.6377199074074075</v>
      </c>
      <c r="F40" s="37">
        <v>73.0</v>
      </c>
      <c r="G40" s="37">
        <v>15.0</v>
      </c>
      <c r="H40" s="37">
        <v>78.0</v>
      </c>
      <c r="I40" s="37">
        <v>20.0</v>
      </c>
      <c r="J40" s="37">
        <v>21.0</v>
      </c>
      <c r="K40" s="37">
        <v>3.0</v>
      </c>
      <c r="L40" s="37">
        <v>58.0</v>
      </c>
      <c r="M40" s="37">
        <v>16.0</v>
      </c>
      <c r="N40" s="37">
        <v>20.0</v>
      </c>
      <c r="O40" s="37">
        <v>4.0</v>
      </c>
      <c r="P40" s="34" t="s">
        <v>32</v>
      </c>
      <c r="Q40" s="38">
        <v>100.0</v>
      </c>
      <c r="R40" s="39">
        <v>73.0</v>
      </c>
      <c r="S40" s="39">
        <v>15.0</v>
      </c>
      <c r="T40" s="5"/>
      <c r="U40" s="5"/>
      <c r="V40" s="5"/>
      <c r="W40" s="5"/>
      <c r="X40" s="5"/>
      <c r="Y40" s="5"/>
      <c r="Z40" s="5"/>
      <c r="AA40" s="5"/>
      <c r="AB40" s="5"/>
      <c r="AC40" s="5"/>
      <c r="AD40" s="5"/>
      <c r="AE40" s="5"/>
      <c r="AF40" s="5"/>
      <c r="AG40" s="5"/>
      <c r="AH40" s="5"/>
      <c r="AI40" s="5"/>
      <c r="AJ40" s="5"/>
      <c r="AK40" s="5"/>
      <c r="AL40" s="5"/>
      <c r="AM40" s="5"/>
      <c r="AN40" s="5"/>
      <c r="AO40" s="5"/>
      <c r="AP40" s="5"/>
      <c r="AQ40" s="5"/>
      <c r="AR40" s="40">
        <f t="shared" si="2"/>
        <v>5</v>
      </c>
      <c r="AS40" s="40">
        <f t="shared" si="3"/>
        <v>15</v>
      </c>
      <c r="AT40" s="40">
        <f t="shared" si="4"/>
        <v>33</v>
      </c>
      <c r="AU40" s="41">
        <f t="shared" si="5"/>
        <v>100</v>
      </c>
      <c r="AV40" s="42">
        <f t="shared" si="6"/>
        <v>73</v>
      </c>
      <c r="AW40" s="25"/>
      <c r="AX40" s="17"/>
      <c r="AY40" s="17"/>
      <c r="AZ40" s="17"/>
      <c r="BA40" s="17"/>
      <c r="BB40" s="17"/>
      <c r="BC40" s="17"/>
      <c r="BD40" s="17"/>
      <c r="BE40" s="17"/>
      <c r="BF40" s="17"/>
      <c r="BG40" s="17"/>
      <c r="BH40" s="17"/>
      <c r="BI40" s="17"/>
      <c r="BJ40" s="17"/>
      <c r="BK40" s="17"/>
      <c r="BL40" s="17"/>
      <c r="BM40" s="40" t="s">
        <v>59</v>
      </c>
      <c r="BN40" s="45">
        <v>0.51</v>
      </c>
      <c r="BO40" s="45">
        <v>0.23</v>
      </c>
    </row>
    <row r="41" ht="15.75" customHeight="1">
      <c r="A41" s="5"/>
      <c r="B41" s="34" t="s">
        <v>40</v>
      </c>
      <c r="C41" s="34" t="s">
        <v>31</v>
      </c>
      <c r="D41" s="35">
        <v>42768.0</v>
      </c>
      <c r="E41" s="36">
        <v>0.6793865740740741</v>
      </c>
      <c r="F41" s="37">
        <v>73.0</v>
      </c>
      <c r="G41" s="37">
        <v>10.0</v>
      </c>
      <c r="H41" s="37">
        <v>78.0</v>
      </c>
      <c r="I41" s="37">
        <v>20.0</v>
      </c>
      <c r="J41" s="37">
        <v>21.0</v>
      </c>
      <c r="K41" s="37">
        <v>3.0</v>
      </c>
      <c r="L41" s="37">
        <v>58.0</v>
      </c>
      <c r="M41" s="37">
        <v>16.0</v>
      </c>
      <c r="N41" s="37">
        <v>20.0</v>
      </c>
      <c r="O41" s="37">
        <v>4.0</v>
      </c>
      <c r="P41" s="34" t="s">
        <v>32</v>
      </c>
      <c r="Q41" s="38">
        <v>100.0</v>
      </c>
      <c r="R41" s="39">
        <v>73.0</v>
      </c>
      <c r="S41" s="39">
        <v>10.0</v>
      </c>
      <c r="T41" s="5"/>
      <c r="U41" s="5"/>
      <c r="V41" s="5"/>
      <c r="W41" s="5"/>
      <c r="X41" s="5"/>
      <c r="Y41" s="5"/>
      <c r="Z41" s="5"/>
      <c r="AA41" s="5"/>
      <c r="AB41" s="5"/>
      <c r="AC41" s="5"/>
      <c r="AD41" s="5"/>
      <c r="AE41" s="5"/>
      <c r="AF41" s="5"/>
      <c r="AG41" s="5"/>
      <c r="AH41" s="5"/>
      <c r="AI41" s="5"/>
      <c r="AJ41" s="5"/>
      <c r="AK41" s="5"/>
      <c r="AL41" s="5"/>
      <c r="AM41" s="5"/>
      <c r="AN41" s="5"/>
      <c r="AO41" s="5"/>
      <c r="AP41" s="5"/>
      <c r="AQ41" s="5"/>
      <c r="AR41" s="40">
        <f t="shared" si="2"/>
        <v>4</v>
      </c>
      <c r="AS41" s="40">
        <f t="shared" si="3"/>
        <v>16</v>
      </c>
      <c r="AT41" s="40">
        <f t="shared" si="4"/>
        <v>33</v>
      </c>
      <c r="AU41" s="41">
        <f t="shared" si="5"/>
        <v>100</v>
      </c>
      <c r="AV41" s="42">
        <f t="shared" si="6"/>
        <v>73</v>
      </c>
      <c r="AW41" s="25"/>
      <c r="AX41" s="17"/>
      <c r="AY41" s="17"/>
      <c r="AZ41" s="17"/>
      <c r="BA41" s="17"/>
      <c r="BB41" s="17"/>
      <c r="BC41" s="17"/>
      <c r="BD41" s="17"/>
      <c r="BE41" s="17"/>
      <c r="BF41" s="17"/>
      <c r="BG41" s="17"/>
      <c r="BH41" s="17"/>
      <c r="BI41" s="17"/>
      <c r="BJ41" s="17"/>
      <c r="BK41" s="17"/>
      <c r="BL41" s="17"/>
      <c r="BM41" s="40" t="s">
        <v>60</v>
      </c>
      <c r="BN41" s="45">
        <v>0.5</v>
      </c>
      <c r="BO41" s="45">
        <v>0.13</v>
      </c>
    </row>
    <row r="42" ht="15.75" customHeight="1">
      <c r="A42" s="5"/>
      <c r="B42" s="34" t="s">
        <v>40</v>
      </c>
      <c r="C42" s="34" t="s">
        <v>31</v>
      </c>
      <c r="D42" s="35">
        <v>42772.0</v>
      </c>
      <c r="E42" s="36">
        <v>0.4710532407407408</v>
      </c>
      <c r="F42" s="37">
        <v>90.0</v>
      </c>
      <c r="G42" s="37">
        <v>5.0</v>
      </c>
      <c r="H42" s="37">
        <v>78.0</v>
      </c>
      <c r="I42" s="37">
        <v>20.0</v>
      </c>
      <c r="J42" s="37">
        <v>21.0</v>
      </c>
      <c r="K42" s="37">
        <v>3.0</v>
      </c>
      <c r="L42" s="37">
        <v>58.0</v>
      </c>
      <c r="M42" s="37">
        <v>16.0</v>
      </c>
      <c r="N42" s="37">
        <v>20.0</v>
      </c>
      <c r="O42" s="37">
        <v>4.0</v>
      </c>
      <c r="P42" s="34" t="s">
        <v>32</v>
      </c>
      <c r="Q42" s="38">
        <v>100.0</v>
      </c>
      <c r="R42" s="39">
        <v>90.0</v>
      </c>
      <c r="S42" s="39">
        <v>5.0</v>
      </c>
      <c r="T42" s="5"/>
      <c r="U42" s="5"/>
      <c r="V42" s="5"/>
      <c r="W42" s="5"/>
      <c r="X42" s="5"/>
      <c r="Y42" s="5"/>
      <c r="Z42" s="5"/>
      <c r="AA42" s="5"/>
      <c r="AB42" s="5"/>
      <c r="AC42" s="5"/>
      <c r="AD42" s="5"/>
      <c r="AE42" s="5"/>
      <c r="AF42" s="5"/>
      <c r="AG42" s="5"/>
      <c r="AH42" s="5"/>
      <c r="AI42" s="5"/>
      <c r="AJ42" s="5"/>
      <c r="AK42" s="5"/>
      <c r="AL42" s="5"/>
      <c r="AM42" s="5"/>
      <c r="AN42" s="5"/>
      <c r="AO42" s="5"/>
      <c r="AP42" s="5"/>
      <c r="AQ42" s="5"/>
      <c r="AR42" s="40">
        <f t="shared" si="2"/>
        <v>1</v>
      </c>
      <c r="AS42" s="40">
        <f t="shared" si="3"/>
        <v>11</v>
      </c>
      <c r="AT42" s="40">
        <f t="shared" si="4"/>
        <v>33</v>
      </c>
      <c r="AU42" s="41">
        <f t="shared" si="5"/>
        <v>100</v>
      </c>
      <c r="AV42" s="42">
        <f t="shared" si="6"/>
        <v>90</v>
      </c>
      <c r="AW42" s="25"/>
      <c r="AX42" s="17"/>
      <c r="AY42" s="17"/>
      <c r="AZ42" s="17"/>
      <c r="BA42" s="17"/>
      <c r="BB42" s="17"/>
      <c r="BC42" s="17"/>
      <c r="BD42" s="17"/>
      <c r="BE42" s="17"/>
      <c r="BF42" s="17"/>
      <c r="BG42" s="17"/>
      <c r="BH42" s="17"/>
      <c r="BI42" s="17"/>
      <c r="BJ42" s="17"/>
      <c r="BK42" s="17"/>
      <c r="BL42" s="17"/>
      <c r="BM42" s="16"/>
      <c r="BN42" s="16"/>
      <c r="BO42" s="16"/>
    </row>
    <row r="43" ht="15.75" customHeight="1">
      <c r="A43" s="5"/>
      <c r="B43" s="34" t="s">
        <v>40</v>
      </c>
      <c r="C43" s="34" t="s">
        <v>31</v>
      </c>
      <c r="D43" s="35">
        <v>42772.0</v>
      </c>
      <c r="E43" s="36">
        <v>0.4293865740740741</v>
      </c>
      <c r="F43" s="37">
        <v>90.0</v>
      </c>
      <c r="G43" s="37">
        <v>6.0</v>
      </c>
      <c r="H43" s="37">
        <v>78.0</v>
      </c>
      <c r="I43" s="37">
        <v>20.0</v>
      </c>
      <c r="J43" s="37">
        <v>21.0</v>
      </c>
      <c r="K43" s="37">
        <v>3.0</v>
      </c>
      <c r="L43" s="37">
        <v>58.0</v>
      </c>
      <c r="M43" s="37">
        <v>16.0</v>
      </c>
      <c r="N43" s="37">
        <v>20.0</v>
      </c>
      <c r="O43" s="37">
        <v>4.0</v>
      </c>
      <c r="P43" s="34" t="s">
        <v>32</v>
      </c>
      <c r="Q43" s="38">
        <v>100.0</v>
      </c>
      <c r="R43" s="39">
        <v>90.0</v>
      </c>
      <c r="S43" s="39">
        <v>6.0</v>
      </c>
      <c r="T43" s="5"/>
      <c r="U43" s="5"/>
      <c r="V43" s="5"/>
      <c r="W43" s="5"/>
      <c r="X43" s="5"/>
      <c r="Y43" s="5"/>
      <c r="Z43" s="5"/>
      <c r="AA43" s="5"/>
      <c r="AB43" s="5"/>
      <c r="AC43" s="5"/>
      <c r="AD43" s="5"/>
      <c r="AE43" s="5"/>
      <c r="AF43" s="5"/>
      <c r="AG43" s="5"/>
      <c r="AH43" s="5"/>
      <c r="AI43" s="5"/>
      <c r="AJ43" s="5"/>
      <c r="AK43" s="5"/>
      <c r="AL43" s="5"/>
      <c r="AM43" s="5"/>
      <c r="AN43" s="5"/>
      <c r="AO43" s="5"/>
      <c r="AP43" s="5"/>
      <c r="AQ43" s="5"/>
      <c r="AR43" s="40">
        <f t="shared" si="2"/>
        <v>1</v>
      </c>
      <c r="AS43" s="40">
        <f t="shared" si="3"/>
        <v>10</v>
      </c>
      <c r="AT43" s="40">
        <f t="shared" si="4"/>
        <v>33</v>
      </c>
      <c r="AU43" s="41">
        <f t="shared" si="5"/>
        <v>100</v>
      </c>
      <c r="AV43" s="42">
        <f t="shared" si="6"/>
        <v>90</v>
      </c>
      <c r="AW43" s="25"/>
      <c r="AX43" s="17"/>
      <c r="AY43" s="17"/>
      <c r="AZ43" s="17"/>
      <c r="BA43" s="17"/>
      <c r="BB43" s="17"/>
      <c r="BC43" s="17"/>
      <c r="BD43" s="17"/>
      <c r="BE43" s="17"/>
      <c r="BF43" s="17"/>
      <c r="BG43" s="17"/>
      <c r="BH43" s="17"/>
      <c r="BI43" s="17"/>
      <c r="BJ43" s="17"/>
      <c r="BK43" s="17"/>
      <c r="BL43" s="17"/>
      <c r="BM43" s="16"/>
      <c r="BN43" s="16"/>
      <c r="BO43" s="16"/>
    </row>
    <row r="44" ht="15.75" customHeight="1">
      <c r="A44" s="5"/>
      <c r="B44" s="34" t="s">
        <v>40</v>
      </c>
      <c r="C44" s="34" t="s">
        <v>31</v>
      </c>
      <c r="D44" s="35">
        <v>42773.0</v>
      </c>
      <c r="E44" s="36">
        <v>0.8043865740740741</v>
      </c>
      <c r="F44" s="37">
        <v>73.0</v>
      </c>
      <c r="G44" s="37">
        <v>15.0</v>
      </c>
      <c r="H44" s="37">
        <v>78.0</v>
      </c>
      <c r="I44" s="37">
        <v>20.0</v>
      </c>
      <c r="J44" s="37">
        <v>21.0</v>
      </c>
      <c r="K44" s="37">
        <v>3.0</v>
      </c>
      <c r="L44" s="37">
        <v>58.0</v>
      </c>
      <c r="M44" s="37">
        <v>16.0</v>
      </c>
      <c r="N44" s="37">
        <v>20.0</v>
      </c>
      <c r="O44" s="37">
        <v>4.0</v>
      </c>
      <c r="P44" s="34" t="s">
        <v>32</v>
      </c>
      <c r="Q44" s="38">
        <v>100.0</v>
      </c>
      <c r="R44" s="39">
        <v>73.0</v>
      </c>
      <c r="S44" s="39">
        <v>15.0</v>
      </c>
      <c r="T44" s="5"/>
      <c r="U44" s="5"/>
      <c r="V44" s="5"/>
      <c r="W44" s="5"/>
      <c r="X44" s="5"/>
      <c r="Y44" s="5"/>
      <c r="Z44" s="5"/>
      <c r="AA44" s="5"/>
      <c r="AB44" s="5"/>
      <c r="AC44" s="5"/>
      <c r="AD44" s="5"/>
      <c r="AE44" s="5"/>
      <c r="AF44" s="5"/>
      <c r="AG44" s="5"/>
      <c r="AH44" s="5"/>
      <c r="AI44" s="5"/>
      <c r="AJ44" s="5"/>
      <c r="AK44" s="5"/>
      <c r="AL44" s="5"/>
      <c r="AM44" s="5"/>
      <c r="AN44" s="5"/>
      <c r="AO44" s="5"/>
      <c r="AP44" s="5"/>
      <c r="AQ44" s="5"/>
      <c r="AR44" s="40">
        <f t="shared" si="2"/>
        <v>2</v>
      </c>
      <c r="AS44" s="40">
        <f t="shared" si="3"/>
        <v>19</v>
      </c>
      <c r="AT44" s="40">
        <f t="shared" si="4"/>
        <v>33</v>
      </c>
      <c r="AU44" s="41">
        <f t="shared" si="5"/>
        <v>100</v>
      </c>
      <c r="AV44" s="42">
        <f t="shared" si="6"/>
        <v>73</v>
      </c>
      <c r="AW44" s="25"/>
      <c r="AX44" s="17"/>
      <c r="AY44" s="17"/>
      <c r="AZ44" s="17"/>
      <c r="BA44" s="17"/>
      <c r="BB44" s="17"/>
      <c r="BC44" s="17"/>
      <c r="BD44" s="17"/>
      <c r="BE44" s="17"/>
      <c r="BF44" s="17"/>
      <c r="BG44" s="17"/>
      <c r="BH44" s="17"/>
      <c r="BI44" s="17"/>
      <c r="BJ44" s="17"/>
      <c r="BK44" s="17"/>
      <c r="BL44" s="17"/>
      <c r="BM44" s="16"/>
      <c r="BN44" s="16"/>
      <c r="BO44" s="16"/>
    </row>
    <row r="45" ht="15.75" customHeight="1">
      <c r="A45" s="5"/>
      <c r="B45" s="34" t="s">
        <v>40</v>
      </c>
      <c r="C45" s="34" t="s">
        <v>31</v>
      </c>
      <c r="D45" s="35">
        <v>42774.0</v>
      </c>
      <c r="E45" s="36">
        <v>0.3460532407407408</v>
      </c>
      <c r="F45" s="37">
        <v>73.0</v>
      </c>
      <c r="G45" s="37">
        <v>15.0</v>
      </c>
      <c r="H45" s="37">
        <v>78.0</v>
      </c>
      <c r="I45" s="37">
        <v>20.0</v>
      </c>
      <c r="J45" s="37">
        <v>21.0</v>
      </c>
      <c r="K45" s="37">
        <v>3.0</v>
      </c>
      <c r="L45" s="37">
        <v>58.0</v>
      </c>
      <c r="M45" s="37">
        <v>16.0</v>
      </c>
      <c r="N45" s="37">
        <v>20.0</v>
      </c>
      <c r="O45" s="37">
        <v>4.0</v>
      </c>
      <c r="P45" s="34" t="s">
        <v>32</v>
      </c>
      <c r="Q45" s="38">
        <v>100.0</v>
      </c>
      <c r="R45" s="39">
        <v>3.0</v>
      </c>
      <c r="S45" s="39">
        <v>15.0</v>
      </c>
      <c r="T45" s="5"/>
      <c r="U45" s="5"/>
      <c r="V45" s="5"/>
      <c r="W45" s="5"/>
      <c r="X45" s="5"/>
      <c r="Y45" s="5"/>
      <c r="Z45" s="5"/>
      <c r="AA45" s="5"/>
      <c r="AB45" s="5"/>
      <c r="AC45" s="5"/>
      <c r="AD45" s="5"/>
      <c r="AE45" s="5"/>
      <c r="AF45" s="5"/>
      <c r="AG45" s="5"/>
      <c r="AH45" s="5"/>
      <c r="AI45" s="5"/>
      <c r="AJ45" s="5"/>
      <c r="AK45" s="5"/>
      <c r="AL45" s="5"/>
      <c r="AM45" s="5"/>
      <c r="AN45" s="5"/>
      <c r="AO45" s="5"/>
      <c r="AP45" s="5"/>
      <c r="AQ45" s="5"/>
      <c r="AR45" s="40">
        <f t="shared" si="2"/>
        <v>3</v>
      </c>
      <c r="AS45" s="40">
        <f t="shared" si="3"/>
        <v>8</v>
      </c>
      <c r="AT45" s="40">
        <f t="shared" si="4"/>
        <v>33</v>
      </c>
      <c r="AU45" s="41">
        <f t="shared" si="5"/>
        <v>100</v>
      </c>
      <c r="AV45" s="42">
        <f t="shared" si="6"/>
        <v>73</v>
      </c>
      <c r="AW45" s="25"/>
      <c r="AX45" s="17"/>
      <c r="AY45" s="17"/>
      <c r="AZ45" s="17"/>
      <c r="BA45" s="17"/>
      <c r="BB45" s="17"/>
      <c r="BC45" s="17"/>
      <c r="BD45" s="17"/>
      <c r="BE45" s="17"/>
      <c r="BF45" s="17"/>
      <c r="BG45" s="17"/>
      <c r="BH45" s="17"/>
      <c r="BI45" s="17"/>
      <c r="BJ45" s="17"/>
      <c r="BK45" s="17"/>
      <c r="BL45" s="17"/>
      <c r="BM45" s="16"/>
      <c r="BN45" s="16"/>
      <c r="BO45" s="16"/>
    </row>
    <row r="46" ht="15.75" customHeight="1">
      <c r="A46" s="5"/>
      <c r="B46" s="34" t="s">
        <v>40</v>
      </c>
      <c r="C46" s="34" t="s">
        <v>31</v>
      </c>
      <c r="D46" s="35">
        <v>42775.0</v>
      </c>
      <c r="E46" s="36">
        <v>0.8877199074074075</v>
      </c>
      <c r="F46" s="37">
        <v>90.0</v>
      </c>
      <c r="G46" s="37">
        <v>15.0</v>
      </c>
      <c r="H46" s="37">
        <v>78.0</v>
      </c>
      <c r="I46" s="37">
        <v>20.0</v>
      </c>
      <c r="J46" s="37">
        <v>21.0</v>
      </c>
      <c r="K46" s="37">
        <v>3.0</v>
      </c>
      <c r="L46" s="37">
        <v>58.0</v>
      </c>
      <c r="M46" s="37">
        <v>16.0</v>
      </c>
      <c r="N46" s="37">
        <v>20.0</v>
      </c>
      <c r="O46" s="37">
        <v>4.0</v>
      </c>
      <c r="P46" s="34" t="s">
        <v>32</v>
      </c>
      <c r="Q46" s="38">
        <v>100.0</v>
      </c>
      <c r="R46" s="39">
        <v>90.0</v>
      </c>
      <c r="S46" s="39">
        <v>15.0</v>
      </c>
      <c r="T46" s="5"/>
      <c r="U46" s="5"/>
      <c r="V46" s="5"/>
      <c r="W46" s="5"/>
      <c r="X46" s="5"/>
      <c r="Y46" s="5"/>
      <c r="Z46" s="5"/>
      <c r="AA46" s="5"/>
      <c r="AB46" s="5"/>
      <c r="AC46" s="5"/>
      <c r="AD46" s="5"/>
      <c r="AE46" s="5"/>
      <c r="AF46" s="5"/>
      <c r="AG46" s="5"/>
      <c r="AH46" s="5"/>
      <c r="AI46" s="5"/>
      <c r="AJ46" s="5"/>
      <c r="AK46" s="5"/>
      <c r="AL46" s="5"/>
      <c r="AM46" s="5"/>
      <c r="AN46" s="5"/>
      <c r="AO46" s="5"/>
      <c r="AP46" s="5"/>
      <c r="AQ46" s="5"/>
      <c r="AR46" s="40">
        <f t="shared" si="2"/>
        <v>4</v>
      </c>
      <c r="AS46" s="40">
        <f t="shared" si="3"/>
        <v>21</v>
      </c>
      <c r="AT46" s="40">
        <f t="shared" si="4"/>
        <v>33</v>
      </c>
      <c r="AU46" s="41">
        <f t="shared" si="5"/>
        <v>100</v>
      </c>
      <c r="AV46" s="42">
        <f t="shared" si="6"/>
        <v>90</v>
      </c>
      <c r="AW46" s="25"/>
      <c r="AX46" s="17"/>
      <c r="AY46" s="17"/>
      <c r="AZ46" s="17"/>
      <c r="BA46" s="17"/>
      <c r="BB46" s="17"/>
      <c r="BC46" s="17"/>
      <c r="BD46" s="17"/>
      <c r="BE46" s="17"/>
      <c r="BF46" s="17"/>
      <c r="BG46" s="17"/>
      <c r="BH46" s="17"/>
      <c r="BI46" s="17"/>
      <c r="BJ46" s="17"/>
      <c r="BK46" s="17"/>
      <c r="BL46" s="17"/>
      <c r="BM46" s="16"/>
      <c r="BN46" s="16"/>
      <c r="BO46" s="16"/>
    </row>
    <row r="47" ht="15.75" customHeight="1">
      <c r="A47" s="5"/>
      <c r="B47" s="34" t="s">
        <v>61</v>
      </c>
      <c r="C47" s="34" t="s">
        <v>31</v>
      </c>
      <c r="D47" s="35">
        <v>42795.0</v>
      </c>
      <c r="E47" s="36">
        <v>0.8265046296296297</v>
      </c>
      <c r="F47" s="37">
        <v>75.0</v>
      </c>
      <c r="G47" s="37">
        <v>21.0</v>
      </c>
      <c r="H47" s="37">
        <v>80.0</v>
      </c>
      <c r="I47" s="37">
        <v>26.0</v>
      </c>
      <c r="J47" s="37">
        <v>16.0</v>
      </c>
      <c r="K47" s="37">
        <v>8.0</v>
      </c>
      <c r="L47" s="37">
        <v>64.0</v>
      </c>
      <c r="M47" s="37">
        <v>20.0</v>
      </c>
      <c r="N47" s="37">
        <v>16.0</v>
      </c>
      <c r="O47" s="37">
        <v>6.0</v>
      </c>
      <c r="P47" s="34" t="s">
        <v>32</v>
      </c>
      <c r="Q47" s="38">
        <v>100.0</v>
      </c>
      <c r="R47" s="39">
        <v>75.0</v>
      </c>
      <c r="S47" s="39">
        <v>21.0</v>
      </c>
      <c r="T47" s="5"/>
      <c r="U47" s="5"/>
      <c r="V47" s="5"/>
      <c r="W47" s="5"/>
      <c r="X47" s="5"/>
      <c r="Y47" s="5"/>
      <c r="Z47" s="5"/>
      <c r="AA47" s="5"/>
      <c r="AB47" s="5"/>
      <c r="AC47" s="5"/>
      <c r="AD47" s="5"/>
      <c r="AE47" s="5"/>
      <c r="AF47" s="5"/>
      <c r="AG47" s="5"/>
      <c r="AH47" s="5"/>
      <c r="AI47" s="5"/>
      <c r="AJ47" s="5"/>
      <c r="AK47" s="5"/>
      <c r="AL47" s="5"/>
      <c r="AM47" s="5"/>
      <c r="AN47" s="5"/>
      <c r="AO47" s="5"/>
      <c r="AP47" s="5"/>
      <c r="AQ47" s="5"/>
      <c r="AR47" s="40">
        <f t="shared" si="2"/>
        <v>3</v>
      </c>
      <c r="AS47" s="40">
        <f t="shared" si="3"/>
        <v>19</v>
      </c>
      <c r="AT47" s="40">
        <f t="shared" si="4"/>
        <v>27</v>
      </c>
      <c r="AU47" s="41">
        <f t="shared" si="5"/>
        <v>100</v>
      </c>
      <c r="AV47" s="42">
        <f t="shared" si="6"/>
        <v>75</v>
      </c>
      <c r="AW47" s="25"/>
      <c r="AX47" s="17"/>
      <c r="AY47" s="17"/>
      <c r="AZ47" s="17"/>
      <c r="BA47" s="17"/>
      <c r="BB47" s="17"/>
      <c r="BC47" s="17"/>
      <c r="BD47" s="17"/>
      <c r="BE47" s="17"/>
      <c r="BF47" s="17"/>
      <c r="BG47" s="17"/>
      <c r="BH47" s="17"/>
      <c r="BI47" s="17"/>
      <c r="BJ47" s="17"/>
      <c r="BK47" s="17"/>
      <c r="BL47" s="17"/>
      <c r="BM47" s="16"/>
      <c r="BN47" s="16"/>
      <c r="BO47" s="16"/>
    </row>
    <row r="48" ht="15.75" customHeight="1">
      <c r="A48" s="5"/>
      <c r="B48" s="34" t="s">
        <v>62</v>
      </c>
      <c r="C48" s="34" t="s">
        <v>31</v>
      </c>
      <c r="D48" s="35">
        <v>42795.0</v>
      </c>
      <c r="E48" s="36">
        <v>0.0450462962962963</v>
      </c>
      <c r="F48" s="37">
        <v>72.0</v>
      </c>
      <c r="G48" s="37">
        <v>23.0</v>
      </c>
      <c r="H48" s="37">
        <v>77.0</v>
      </c>
      <c r="I48" s="37">
        <v>28.0</v>
      </c>
      <c r="J48" s="37">
        <v>15.0</v>
      </c>
      <c r="K48" s="37">
        <v>2.0</v>
      </c>
      <c r="L48" s="37">
        <v>61.0</v>
      </c>
      <c r="M48" s="37">
        <v>22.0</v>
      </c>
      <c r="N48" s="37">
        <v>16.0</v>
      </c>
      <c r="O48" s="37">
        <v>6.0</v>
      </c>
      <c r="P48" s="34" t="s">
        <v>32</v>
      </c>
      <c r="Q48" s="38">
        <v>100.0</v>
      </c>
      <c r="R48" s="39">
        <v>72.0</v>
      </c>
      <c r="S48" s="39">
        <v>23.0</v>
      </c>
      <c r="T48" s="5"/>
      <c r="U48" s="5"/>
      <c r="V48" s="5"/>
      <c r="W48" s="5"/>
      <c r="X48" s="5"/>
      <c r="Y48" s="5"/>
      <c r="Z48" s="5"/>
      <c r="AA48" s="5"/>
      <c r="AB48" s="5"/>
      <c r="AC48" s="5"/>
      <c r="AD48" s="5"/>
      <c r="AE48" s="5"/>
      <c r="AF48" s="5"/>
      <c r="AG48" s="5"/>
      <c r="AH48" s="5"/>
      <c r="AI48" s="5"/>
      <c r="AJ48" s="5"/>
      <c r="AK48" s="5"/>
      <c r="AL48" s="5"/>
      <c r="AM48" s="5"/>
      <c r="AN48" s="5"/>
      <c r="AO48" s="5"/>
      <c r="AP48" s="5"/>
      <c r="AQ48" s="5"/>
      <c r="AR48" s="40">
        <f t="shared" si="2"/>
        <v>3</v>
      </c>
      <c r="AS48" s="40">
        <f t="shared" si="3"/>
        <v>1</v>
      </c>
      <c r="AT48" s="40">
        <f t="shared" si="4"/>
        <v>30</v>
      </c>
      <c r="AU48" s="41">
        <f t="shared" si="5"/>
        <v>100</v>
      </c>
      <c r="AV48" s="42">
        <f t="shared" si="6"/>
        <v>72</v>
      </c>
      <c r="AW48" s="25"/>
      <c r="AX48" s="17"/>
      <c r="AY48" s="17"/>
      <c r="AZ48" s="17"/>
      <c r="BA48" s="17"/>
      <c r="BB48" s="17"/>
      <c r="BC48" s="17"/>
      <c r="BD48" s="17"/>
      <c r="BE48" s="17"/>
      <c r="BF48" s="17"/>
      <c r="BG48" s="17"/>
      <c r="BH48" s="17"/>
      <c r="BI48" s="17"/>
      <c r="BJ48" s="17"/>
      <c r="BK48" s="17"/>
      <c r="BL48" s="17"/>
      <c r="BM48" s="16"/>
      <c r="BN48" s="16"/>
      <c r="BO48" s="16"/>
    </row>
    <row r="49" ht="15.75" customHeight="1">
      <c r="A49" s="5"/>
      <c r="B49" s="34" t="s">
        <v>63</v>
      </c>
      <c r="C49" s="34" t="s">
        <v>31</v>
      </c>
      <c r="D49" s="35">
        <v>42826.0</v>
      </c>
      <c r="E49" s="36">
        <v>0.37980324074074073</v>
      </c>
      <c r="F49" s="37">
        <v>80.0</v>
      </c>
      <c r="G49" s="37">
        <v>27.0</v>
      </c>
      <c r="H49" s="37">
        <v>85.0</v>
      </c>
      <c r="I49" s="37">
        <v>32.0</v>
      </c>
      <c r="J49" s="37">
        <v>26.0</v>
      </c>
      <c r="K49" s="37">
        <v>2.0</v>
      </c>
      <c r="L49" s="37">
        <v>63.0</v>
      </c>
      <c r="M49" s="37">
        <v>25.0</v>
      </c>
      <c r="N49" s="37">
        <v>22.0</v>
      </c>
      <c r="O49" s="37">
        <v>7.0</v>
      </c>
      <c r="P49" s="34" t="s">
        <v>32</v>
      </c>
      <c r="Q49" s="38">
        <v>100.0</v>
      </c>
      <c r="R49" s="39">
        <v>80.0</v>
      </c>
      <c r="S49" s="39">
        <v>27.0</v>
      </c>
      <c r="T49" s="5"/>
      <c r="U49" s="5"/>
      <c r="V49" s="5"/>
      <c r="W49" s="5"/>
      <c r="X49" s="5"/>
      <c r="Y49" s="5"/>
      <c r="Z49" s="5"/>
      <c r="AA49" s="5"/>
      <c r="AB49" s="5"/>
      <c r="AC49" s="5"/>
      <c r="AD49" s="5"/>
      <c r="AE49" s="5"/>
      <c r="AF49" s="5"/>
      <c r="AG49" s="5"/>
      <c r="AH49" s="5"/>
      <c r="AI49" s="5"/>
      <c r="AJ49" s="5"/>
      <c r="AK49" s="5"/>
      <c r="AL49" s="5"/>
      <c r="AM49" s="5"/>
      <c r="AN49" s="5"/>
      <c r="AO49" s="5"/>
      <c r="AP49" s="5"/>
      <c r="AQ49" s="5"/>
      <c r="AR49" s="40">
        <f t="shared" si="2"/>
        <v>6</v>
      </c>
      <c r="AS49" s="40">
        <f t="shared" si="3"/>
        <v>9</v>
      </c>
      <c r="AT49" s="40">
        <f t="shared" si="4"/>
        <v>27</v>
      </c>
      <c r="AU49" s="41">
        <f t="shared" si="5"/>
        <v>100</v>
      </c>
      <c r="AV49" s="42">
        <f t="shared" si="6"/>
        <v>80</v>
      </c>
      <c r="AW49" s="25"/>
      <c r="AX49" s="17"/>
      <c r="AY49" s="17"/>
      <c r="AZ49" s="17"/>
      <c r="BA49" s="17"/>
      <c r="BB49" s="17"/>
      <c r="BC49" s="17"/>
      <c r="BD49" s="17"/>
      <c r="BE49" s="17"/>
      <c r="BF49" s="17"/>
      <c r="BG49" s="17"/>
      <c r="BH49" s="17"/>
      <c r="BI49" s="17"/>
      <c r="BJ49" s="17"/>
      <c r="BK49" s="17"/>
      <c r="BL49" s="17"/>
      <c r="BM49" s="16"/>
      <c r="BN49" s="16"/>
      <c r="BO49" s="16"/>
    </row>
    <row r="50" ht="15.75" customHeight="1">
      <c r="A50" s="5"/>
      <c r="B50" s="34" t="s">
        <v>64</v>
      </c>
      <c r="C50" s="34" t="s">
        <v>31</v>
      </c>
      <c r="D50" s="35">
        <v>42829.0</v>
      </c>
      <c r="E50" s="36">
        <v>0.4088773148148148</v>
      </c>
      <c r="F50" s="37">
        <v>71.0</v>
      </c>
      <c r="G50" s="37">
        <v>15.0</v>
      </c>
      <c r="H50" s="37">
        <v>76.0</v>
      </c>
      <c r="I50" s="37">
        <v>27.0</v>
      </c>
      <c r="J50" s="37">
        <v>18.0</v>
      </c>
      <c r="K50" s="37">
        <v>8.0</v>
      </c>
      <c r="L50" s="37">
        <v>53.0</v>
      </c>
      <c r="M50" s="37">
        <v>21.0</v>
      </c>
      <c r="N50" s="37">
        <v>23.0</v>
      </c>
      <c r="O50" s="37">
        <v>6.0</v>
      </c>
      <c r="P50" s="34" t="s">
        <v>32</v>
      </c>
      <c r="Q50" s="38">
        <v>100.0</v>
      </c>
      <c r="R50" s="39">
        <v>71.0</v>
      </c>
      <c r="S50" s="39">
        <v>15.0</v>
      </c>
      <c r="T50" s="5"/>
      <c r="U50" s="5"/>
      <c r="V50" s="5"/>
      <c r="W50" s="5"/>
      <c r="X50" s="5"/>
      <c r="Y50" s="5"/>
      <c r="Z50" s="5"/>
      <c r="AA50" s="5"/>
      <c r="AB50" s="5"/>
      <c r="AC50" s="5"/>
      <c r="AD50" s="5"/>
      <c r="AE50" s="5"/>
      <c r="AF50" s="5"/>
      <c r="AG50" s="5"/>
      <c r="AH50" s="5"/>
      <c r="AI50" s="5"/>
      <c r="AJ50" s="5"/>
      <c r="AK50" s="5"/>
      <c r="AL50" s="5"/>
      <c r="AM50" s="5"/>
      <c r="AN50" s="5"/>
      <c r="AO50" s="5"/>
      <c r="AP50" s="5"/>
      <c r="AQ50" s="5"/>
      <c r="AR50" s="40">
        <f t="shared" si="2"/>
        <v>2</v>
      </c>
      <c r="AS50" s="40">
        <f t="shared" si="3"/>
        <v>9</v>
      </c>
      <c r="AT50" s="40">
        <f t="shared" si="4"/>
        <v>30</v>
      </c>
      <c r="AU50" s="41">
        <f t="shared" si="5"/>
        <v>100</v>
      </c>
      <c r="AV50" s="42">
        <f t="shared" si="6"/>
        <v>71</v>
      </c>
      <c r="AW50" s="25"/>
      <c r="AX50" s="17"/>
      <c r="AY50" s="17"/>
      <c r="AZ50" s="17"/>
      <c r="BA50" s="17"/>
      <c r="BB50" s="17"/>
      <c r="BC50" s="17"/>
      <c r="BD50" s="17"/>
      <c r="BE50" s="17"/>
      <c r="BF50" s="17"/>
      <c r="BG50" s="17"/>
      <c r="BH50" s="17"/>
      <c r="BI50" s="17"/>
      <c r="BJ50" s="17"/>
      <c r="BK50" s="17"/>
      <c r="BL50" s="17"/>
      <c r="BM50" s="16"/>
      <c r="BN50" s="16"/>
      <c r="BO50" s="16"/>
    </row>
    <row r="51" ht="15.75" customHeight="1">
      <c r="A51" s="5"/>
      <c r="B51" s="34" t="s">
        <v>65</v>
      </c>
      <c r="C51" s="34" t="s">
        <v>31</v>
      </c>
      <c r="D51" s="35">
        <v>42797.0</v>
      </c>
      <c r="E51" s="36">
        <v>0.4133680555555555</v>
      </c>
      <c r="F51" s="37">
        <v>83.0</v>
      </c>
      <c r="G51" s="37">
        <v>15.0</v>
      </c>
      <c r="H51" s="37">
        <v>88.0</v>
      </c>
      <c r="I51" s="37">
        <v>20.0</v>
      </c>
      <c r="J51" s="37">
        <v>19.0</v>
      </c>
      <c r="K51" s="37">
        <v>0.0</v>
      </c>
      <c r="L51" s="37">
        <v>66.0</v>
      </c>
      <c r="M51" s="37">
        <v>16.0</v>
      </c>
      <c r="N51" s="37">
        <v>22.0</v>
      </c>
      <c r="O51" s="37">
        <v>4.0</v>
      </c>
      <c r="P51" s="34" t="s">
        <v>32</v>
      </c>
      <c r="Q51" s="38">
        <v>100.0</v>
      </c>
      <c r="R51" s="39">
        <v>83.0</v>
      </c>
      <c r="S51" s="39">
        <v>15.0</v>
      </c>
      <c r="T51" s="5"/>
      <c r="U51" s="5"/>
      <c r="V51" s="5"/>
      <c r="W51" s="5"/>
      <c r="X51" s="5"/>
      <c r="Y51" s="5"/>
      <c r="Z51" s="5"/>
      <c r="AA51" s="5"/>
      <c r="AB51" s="5"/>
      <c r="AC51" s="5"/>
      <c r="AD51" s="5"/>
      <c r="AE51" s="5"/>
      <c r="AF51" s="5"/>
      <c r="AG51" s="5"/>
      <c r="AH51" s="5"/>
      <c r="AI51" s="5"/>
      <c r="AJ51" s="5"/>
      <c r="AK51" s="5"/>
      <c r="AL51" s="5"/>
      <c r="AM51" s="5"/>
      <c r="AN51" s="5"/>
      <c r="AO51" s="5"/>
      <c r="AP51" s="5"/>
      <c r="AQ51" s="5"/>
      <c r="AR51" s="40">
        <f t="shared" si="2"/>
        <v>5</v>
      </c>
      <c r="AS51" s="40">
        <f t="shared" si="3"/>
        <v>9</v>
      </c>
      <c r="AT51" s="40">
        <f t="shared" si="4"/>
        <v>27</v>
      </c>
      <c r="AU51" s="41">
        <f t="shared" si="5"/>
        <v>100</v>
      </c>
      <c r="AV51" s="42">
        <f t="shared" si="6"/>
        <v>83</v>
      </c>
      <c r="AW51" s="25"/>
      <c r="AX51" s="17"/>
      <c r="AY51" s="17"/>
      <c r="AZ51" s="17"/>
      <c r="BA51" s="17"/>
      <c r="BB51" s="17"/>
      <c r="BC51" s="17"/>
      <c r="BD51" s="17"/>
      <c r="BE51" s="17"/>
      <c r="BF51" s="17"/>
      <c r="BG51" s="17"/>
      <c r="BH51" s="17"/>
      <c r="BI51" s="17"/>
      <c r="BJ51" s="17"/>
      <c r="BK51" s="17"/>
      <c r="BL51" s="17"/>
      <c r="BM51" s="16"/>
      <c r="BN51" s="16"/>
      <c r="BO51" s="16"/>
    </row>
    <row r="52" ht="15.75" customHeight="1">
      <c r="A52" s="5"/>
      <c r="B52" s="34" t="s">
        <v>66</v>
      </c>
      <c r="C52" s="34" t="s">
        <v>31</v>
      </c>
      <c r="D52" s="35">
        <v>42797.0</v>
      </c>
      <c r="E52" s="36">
        <v>0.25961805555555556</v>
      </c>
      <c r="F52" s="37">
        <v>33.0</v>
      </c>
      <c r="G52" s="37">
        <v>10.0</v>
      </c>
      <c r="H52" s="37">
        <v>72.0</v>
      </c>
      <c r="I52" s="37">
        <v>35.0</v>
      </c>
      <c r="J52" s="37">
        <v>9.0</v>
      </c>
      <c r="K52" s="37">
        <v>5.0</v>
      </c>
      <c r="L52" s="37">
        <v>57.0</v>
      </c>
      <c r="M52" s="37">
        <v>28.0</v>
      </c>
      <c r="N52" s="37">
        <v>15.0</v>
      </c>
      <c r="O52" s="37">
        <v>7.0</v>
      </c>
      <c r="P52" s="34" t="s">
        <v>32</v>
      </c>
      <c r="Q52" s="38">
        <v>100.0</v>
      </c>
      <c r="R52" s="39">
        <v>33.0</v>
      </c>
      <c r="S52" s="39">
        <v>10.0</v>
      </c>
      <c r="T52" s="5"/>
      <c r="U52" s="5"/>
      <c r="V52" s="5"/>
      <c r="W52" s="5"/>
      <c r="X52" s="5"/>
      <c r="Y52" s="5"/>
      <c r="Z52" s="5"/>
      <c r="AA52" s="5"/>
      <c r="AB52" s="5"/>
      <c r="AC52" s="5"/>
      <c r="AD52" s="5"/>
      <c r="AE52" s="5"/>
      <c r="AF52" s="5"/>
      <c r="AG52" s="5"/>
      <c r="AH52" s="5"/>
      <c r="AI52" s="5"/>
      <c r="AJ52" s="5"/>
      <c r="AK52" s="5"/>
      <c r="AL52" s="5"/>
      <c r="AM52" s="5"/>
      <c r="AN52" s="5"/>
      <c r="AO52" s="5"/>
      <c r="AP52" s="5"/>
      <c r="AQ52" s="5"/>
      <c r="AR52" s="40">
        <f t="shared" si="2"/>
        <v>5</v>
      </c>
      <c r="AS52" s="40">
        <f t="shared" si="3"/>
        <v>6</v>
      </c>
      <c r="AT52" s="40">
        <f t="shared" si="4"/>
        <v>28</v>
      </c>
      <c r="AU52" s="41">
        <f t="shared" si="5"/>
        <v>100</v>
      </c>
      <c r="AV52" s="42">
        <f t="shared" si="6"/>
        <v>33</v>
      </c>
      <c r="AW52" s="25"/>
      <c r="AX52" s="17"/>
      <c r="AY52" s="17"/>
      <c r="AZ52" s="17"/>
      <c r="BA52" s="17"/>
      <c r="BB52" s="17"/>
      <c r="BC52" s="17"/>
      <c r="BD52" s="17"/>
      <c r="BE52" s="17"/>
      <c r="BF52" s="17"/>
      <c r="BG52" s="17"/>
      <c r="BH52" s="17"/>
      <c r="BI52" s="17"/>
      <c r="BJ52" s="17"/>
      <c r="BK52" s="17"/>
      <c r="BL52" s="17"/>
      <c r="BM52" s="16"/>
      <c r="BN52" s="16"/>
      <c r="BO52" s="16"/>
    </row>
    <row r="53" ht="15.75" customHeight="1">
      <c r="A53" s="5"/>
      <c r="B53" s="34" t="s">
        <v>66</v>
      </c>
      <c r="C53" s="34" t="s">
        <v>31</v>
      </c>
      <c r="D53" s="35">
        <v>42857.0</v>
      </c>
      <c r="E53" s="36">
        <v>0.3012847222222222</v>
      </c>
      <c r="F53" s="37">
        <v>67.0</v>
      </c>
      <c r="G53" s="37">
        <v>12.0</v>
      </c>
      <c r="H53" s="37">
        <v>72.0</v>
      </c>
      <c r="I53" s="37">
        <v>35.0</v>
      </c>
      <c r="J53" s="37">
        <v>9.0</v>
      </c>
      <c r="K53" s="37">
        <v>5.0</v>
      </c>
      <c r="L53" s="37">
        <v>57.0</v>
      </c>
      <c r="M53" s="37">
        <v>28.0</v>
      </c>
      <c r="N53" s="37">
        <v>15.0</v>
      </c>
      <c r="O53" s="37">
        <v>7.0</v>
      </c>
      <c r="P53" s="34" t="s">
        <v>32</v>
      </c>
      <c r="Q53" s="38">
        <v>101.0</v>
      </c>
      <c r="R53" s="39">
        <v>66.0</v>
      </c>
      <c r="S53" s="39">
        <v>11.88</v>
      </c>
      <c r="T53" s="5"/>
      <c r="U53" s="5"/>
      <c r="V53" s="5"/>
      <c r="W53" s="5"/>
      <c r="X53" s="5"/>
      <c r="Y53" s="5"/>
      <c r="Z53" s="5"/>
      <c r="AA53" s="5"/>
      <c r="AB53" s="5"/>
      <c r="AC53" s="5"/>
      <c r="AD53" s="5"/>
      <c r="AE53" s="5"/>
      <c r="AF53" s="5"/>
      <c r="AG53" s="5"/>
      <c r="AH53" s="5"/>
      <c r="AI53" s="5"/>
      <c r="AJ53" s="5"/>
      <c r="AK53" s="5"/>
      <c r="AL53" s="5"/>
      <c r="AM53" s="5"/>
      <c r="AN53" s="5"/>
      <c r="AO53" s="5"/>
      <c r="AP53" s="5"/>
      <c r="AQ53" s="5"/>
      <c r="AR53" s="40">
        <f t="shared" si="2"/>
        <v>2</v>
      </c>
      <c r="AS53" s="40">
        <f t="shared" si="3"/>
        <v>7</v>
      </c>
      <c r="AT53" s="40">
        <f t="shared" si="4"/>
        <v>28</v>
      </c>
      <c r="AU53" s="41">
        <f t="shared" si="5"/>
        <v>101</v>
      </c>
      <c r="AV53" s="42">
        <f t="shared" si="6"/>
        <v>66.33663366</v>
      </c>
      <c r="AW53" s="25"/>
      <c r="AX53" s="17"/>
      <c r="AY53" s="17"/>
      <c r="AZ53" s="17"/>
      <c r="BA53" s="17"/>
      <c r="BB53" s="17"/>
      <c r="BC53" s="17"/>
      <c r="BD53" s="17"/>
      <c r="BE53" s="17"/>
      <c r="BF53" s="17"/>
      <c r="BG53" s="17"/>
      <c r="BH53" s="17"/>
      <c r="BI53" s="17"/>
      <c r="BJ53" s="17"/>
      <c r="BK53" s="17"/>
      <c r="BL53" s="17"/>
      <c r="BM53" s="16"/>
      <c r="BN53" s="16"/>
      <c r="BO53" s="16"/>
    </row>
    <row r="54" ht="15.75" customHeight="1">
      <c r="A54" s="5"/>
      <c r="B54" s="34" t="s">
        <v>67</v>
      </c>
      <c r="C54" s="34" t="s">
        <v>31</v>
      </c>
      <c r="D54" s="35">
        <v>42858.0</v>
      </c>
      <c r="E54" s="36">
        <v>0.3429513888888889</v>
      </c>
      <c r="F54" s="37">
        <v>67.0</v>
      </c>
      <c r="G54" s="37">
        <v>30.0</v>
      </c>
      <c r="H54" s="37">
        <v>72.0</v>
      </c>
      <c r="I54" s="37">
        <v>35.0</v>
      </c>
      <c r="J54" s="37">
        <v>9.0</v>
      </c>
      <c r="K54" s="37">
        <v>5.0</v>
      </c>
      <c r="L54" s="37">
        <v>57.0</v>
      </c>
      <c r="M54" s="37">
        <v>28.0</v>
      </c>
      <c r="N54" s="37">
        <v>15.0</v>
      </c>
      <c r="O54" s="37">
        <v>7.0</v>
      </c>
      <c r="P54" s="34" t="s">
        <v>32</v>
      </c>
      <c r="Q54" s="38">
        <v>102.0</v>
      </c>
      <c r="R54" s="39">
        <v>66.0</v>
      </c>
      <c r="S54" s="39">
        <v>29.41</v>
      </c>
      <c r="T54" s="5"/>
      <c r="U54" s="5"/>
      <c r="V54" s="5"/>
      <c r="W54" s="5"/>
      <c r="X54" s="5"/>
      <c r="Y54" s="5"/>
      <c r="Z54" s="5"/>
      <c r="AA54" s="5"/>
      <c r="AB54" s="5"/>
      <c r="AC54" s="5"/>
      <c r="AD54" s="5"/>
      <c r="AE54" s="5"/>
      <c r="AF54" s="5"/>
      <c r="AG54" s="5"/>
      <c r="AH54" s="5"/>
      <c r="AI54" s="5"/>
      <c r="AJ54" s="5"/>
      <c r="AK54" s="5"/>
      <c r="AL54" s="5"/>
      <c r="AM54" s="5"/>
      <c r="AN54" s="5"/>
      <c r="AO54" s="5"/>
      <c r="AP54" s="5"/>
      <c r="AQ54" s="5"/>
      <c r="AR54" s="40">
        <f t="shared" si="2"/>
        <v>3</v>
      </c>
      <c r="AS54" s="40">
        <f t="shared" si="3"/>
        <v>8</v>
      </c>
      <c r="AT54" s="40">
        <f t="shared" si="4"/>
        <v>59</v>
      </c>
      <c r="AU54" s="41">
        <f t="shared" si="5"/>
        <v>102</v>
      </c>
      <c r="AV54" s="42">
        <f t="shared" si="6"/>
        <v>65.68627451</v>
      </c>
      <c r="AW54" s="25"/>
      <c r="AX54" s="17"/>
      <c r="AY54" s="17"/>
      <c r="AZ54" s="17"/>
      <c r="BA54" s="17"/>
      <c r="BB54" s="17"/>
      <c r="BC54" s="17"/>
      <c r="BD54" s="17"/>
      <c r="BE54" s="17"/>
      <c r="BF54" s="17"/>
      <c r="BG54" s="17"/>
      <c r="BH54" s="17"/>
      <c r="BI54" s="17"/>
      <c r="BJ54" s="17"/>
      <c r="BK54" s="17"/>
      <c r="BL54" s="17"/>
      <c r="BM54" s="16"/>
      <c r="BN54" s="16"/>
      <c r="BO54" s="16"/>
    </row>
    <row r="55" ht="15.75" customHeight="1">
      <c r="A55" s="5"/>
      <c r="B55" s="34" t="s">
        <v>67</v>
      </c>
      <c r="C55" s="34" t="s">
        <v>31</v>
      </c>
      <c r="D55" s="35">
        <v>42859.0</v>
      </c>
      <c r="E55" s="36">
        <v>0.3012847222222222</v>
      </c>
      <c r="F55" s="37">
        <v>44.0</v>
      </c>
      <c r="G55" s="37">
        <v>22.0</v>
      </c>
      <c r="H55" s="37">
        <v>72.0</v>
      </c>
      <c r="I55" s="37">
        <v>35.0</v>
      </c>
      <c r="J55" s="37">
        <v>9.0</v>
      </c>
      <c r="K55" s="37">
        <v>5.0</v>
      </c>
      <c r="L55" s="37">
        <v>57.0</v>
      </c>
      <c r="M55" s="37">
        <v>28.0</v>
      </c>
      <c r="N55" s="37">
        <v>15.0</v>
      </c>
      <c r="O55" s="37">
        <v>7.0</v>
      </c>
      <c r="P55" s="34" t="s">
        <v>32</v>
      </c>
      <c r="Q55" s="38">
        <v>103.0</v>
      </c>
      <c r="R55" s="39">
        <v>43.0</v>
      </c>
      <c r="S55" s="39">
        <v>21.36</v>
      </c>
      <c r="T55" s="5"/>
      <c r="U55" s="5"/>
      <c r="V55" s="5"/>
      <c r="W55" s="5"/>
      <c r="X55" s="5"/>
      <c r="Y55" s="5"/>
      <c r="Z55" s="5"/>
      <c r="AA55" s="5"/>
      <c r="AB55" s="5"/>
      <c r="AC55" s="5"/>
      <c r="AD55" s="5"/>
      <c r="AE55" s="5"/>
      <c r="AF55" s="5"/>
      <c r="AG55" s="5"/>
      <c r="AH55" s="5"/>
      <c r="AI55" s="5"/>
      <c r="AJ55" s="5"/>
      <c r="AK55" s="5"/>
      <c r="AL55" s="5"/>
      <c r="AM55" s="5"/>
      <c r="AN55" s="5"/>
      <c r="AO55" s="5"/>
      <c r="AP55" s="5"/>
      <c r="AQ55" s="5"/>
      <c r="AR55" s="40">
        <f t="shared" si="2"/>
        <v>4</v>
      </c>
      <c r="AS55" s="40">
        <f t="shared" si="3"/>
        <v>7</v>
      </c>
      <c r="AT55" s="40">
        <f t="shared" si="4"/>
        <v>59</v>
      </c>
      <c r="AU55" s="41">
        <f t="shared" si="5"/>
        <v>103</v>
      </c>
      <c r="AV55" s="42">
        <f t="shared" si="6"/>
        <v>42.7184466</v>
      </c>
      <c r="AW55" s="25"/>
      <c r="AX55" s="17"/>
      <c r="AY55" s="17"/>
      <c r="AZ55" s="17"/>
      <c r="BA55" s="17"/>
      <c r="BB55" s="17"/>
      <c r="BC55" s="17"/>
      <c r="BD55" s="17"/>
      <c r="BE55" s="17"/>
      <c r="BF55" s="17"/>
      <c r="BG55" s="17"/>
      <c r="BH55" s="17"/>
      <c r="BI55" s="17"/>
      <c r="BJ55" s="17"/>
      <c r="BK55" s="17"/>
      <c r="BL55" s="17"/>
      <c r="BM55" s="16"/>
      <c r="BN55" s="16"/>
      <c r="BO55" s="16"/>
    </row>
    <row r="56" ht="15.75" customHeight="1">
      <c r="A56" s="5"/>
      <c r="B56" s="34" t="s">
        <v>67</v>
      </c>
      <c r="C56" s="34" t="s">
        <v>31</v>
      </c>
      <c r="D56" s="35">
        <v>42952.0</v>
      </c>
      <c r="E56" s="36">
        <v>0.4262847222222222</v>
      </c>
      <c r="F56" s="37">
        <v>67.0</v>
      </c>
      <c r="G56" s="37">
        <v>11.0</v>
      </c>
      <c r="H56" s="37">
        <v>72.0</v>
      </c>
      <c r="I56" s="37">
        <v>35.0</v>
      </c>
      <c r="J56" s="37">
        <v>9.0</v>
      </c>
      <c r="K56" s="37">
        <v>5.0</v>
      </c>
      <c r="L56" s="37">
        <v>57.0</v>
      </c>
      <c r="M56" s="37">
        <v>28.0</v>
      </c>
      <c r="N56" s="37">
        <v>15.0</v>
      </c>
      <c r="O56" s="37">
        <v>7.0</v>
      </c>
      <c r="P56" s="34" t="s">
        <v>32</v>
      </c>
      <c r="Q56" s="38">
        <v>104.0</v>
      </c>
      <c r="R56" s="39">
        <v>64.0</v>
      </c>
      <c r="S56" s="39">
        <v>10.58</v>
      </c>
      <c r="T56" s="5"/>
      <c r="U56" s="5"/>
      <c r="V56" s="5"/>
      <c r="W56" s="5"/>
      <c r="X56" s="5"/>
      <c r="Y56" s="5"/>
      <c r="Z56" s="5"/>
      <c r="AA56" s="5"/>
      <c r="AB56" s="5"/>
      <c r="AC56" s="5"/>
      <c r="AD56" s="5"/>
      <c r="AE56" s="5"/>
      <c r="AF56" s="5"/>
      <c r="AG56" s="5"/>
      <c r="AH56" s="5"/>
      <c r="AI56" s="5"/>
      <c r="AJ56" s="5"/>
      <c r="AK56" s="5"/>
      <c r="AL56" s="5"/>
      <c r="AM56" s="5"/>
      <c r="AN56" s="5"/>
      <c r="AO56" s="5"/>
      <c r="AP56" s="5"/>
      <c r="AQ56" s="5"/>
      <c r="AR56" s="40">
        <f t="shared" si="2"/>
        <v>6</v>
      </c>
      <c r="AS56" s="40">
        <f t="shared" si="3"/>
        <v>10</v>
      </c>
      <c r="AT56" s="40">
        <f t="shared" si="4"/>
        <v>59</v>
      </c>
      <c r="AU56" s="41">
        <f t="shared" si="5"/>
        <v>104</v>
      </c>
      <c r="AV56" s="42">
        <f t="shared" si="6"/>
        <v>64.42307692</v>
      </c>
      <c r="AW56" s="25"/>
      <c r="AX56" s="17"/>
      <c r="AY56" s="17"/>
      <c r="AZ56" s="17"/>
      <c r="BA56" s="17"/>
      <c r="BB56" s="17"/>
      <c r="BC56" s="17"/>
      <c r="BD56" s="17"/>
      <c r="BE56" s="17"/>
      <c r="BF56" s="17"/>
      <c r="BG56" s="17"/>
      <c r="BH56" s="17"/>
      <c r="BI56" s="17"/>
      <c r="BJ56" s="17"/>
      <c r="BK56" s="17"/>
      <c r="BL56" s="17"/>
      <c r="BM56" s="16"/>
      <c r="BN56" s="16"/>
      <c r="BO56" s="16"/>
    </row>
    <row r="57" ht="15.75" customHeight="1">
      <c r="A57" s="5"/>
      <c r="B57" s="34" t="s">
        <v>66</v>
      </c>
      <c r="C57" s="34" t="s">
        <v>31</v>
      </c>
      <c r="D57" s="35">
        <v>42949.0</v>
      </c>
      <c r="E57" s="36">
        <v>0.3012847222222222</v>
      </c>
      <c r="F57" s="37">
        <v>67.0</v>
      </c>
      <c r="G57" s="37">
        <v>10.0</v>
      </c>
      <c r="H57" s="37">
        <v>72.0</v>
      </c>
      <c r="I57" s="37">
        <v>35.0</v>
      </c>
      <c r="J57" s="37">
        <v>9.0</v>
      </c>
      <c r="K57" s="37">
        <v>5.0</v>
      </c>
      <c r="L57" s="37">
        <v>57.0</v>
      </c>
      <c r="M57" s="37">
        <v>28.0</v>
      </c>
      <c r="N57" s="37">
        <v>15.0</v>
      </c>
      <c r="O57" s="37">
        <v>7.0</v>
      </c>
      <c r="P57" s="34" t="s">
        <v>32</v>
      </c>
      <c r="Q57" s="38">
        <v>101.0</v>
      </c>
      <c r="R57" s="39">
        <v>66.0</v>
      </c>
      <c r="S57" s="39">
        <v>9.9</v>
      </c>
      <c r="T57" s="5"/>
      <c r="U57" s="5"/>
      <c r="V57" s="5"/>
      <c r="W57" s="5"/>
      <c r="X57" s="5"/>
      <c r="Y57" s="5"/>
      <c r="Z57" s="5"/>
      <c r="AA57" s="5"/>
      <c r="AB57" s="5"/>
      <c r="AC57" s="5"/>
      <c r="AD57" s="5"/>
      <c r="AE57" s="5"/>
      <c r="AF57" s="5"/>
      <c r="AG57" s="5"/>
      <c r="AH57" s="5"/>
      <c r="AI57" s="5"/>
      <c r="AJ57" s="5"/>
      <c r="AK57" s="5"/>
      <c r="AL57" s="5"/>
      <c r="AM57" s="5"/>
      <c r="AN57" s="5"/>
      <c r="AO57" s="5"/>
      <c r="AP57" s="5"/>
      <c r="AQ57" s="5"/>
      <c r="AR57" s="40">
        <f t="shared" si="2"/>
        <v>3</v>
      </c>
      <c r="AS57" s="40">
        <f t="shared" si="3"/>
        <v>7</v>
      </c>
      <c r="AT57" s="40">
        <f t="shared" si="4"/>
        <v>28</v>
      </c>
      <c r="AU57" s="41">
        <f t="shared" si="5"/>
        <v>101</v>
      </c>
      <c r="AV57" s="42">
        <f t="shared" si="6"/>
        <v>66.33663366</v>
      </c>
      <c r="AW57" s="25"/>
      <c r="AX57" s="17"/>
      <c r="AY57" s="17"/>
      <c r="AZ57" s="17"/>
      <c r="BA57" s="17"/>
      <c r="BB57" s="17"/>
      <c r="BC57" s="17"/>
      <c r="BD57" s="17"/>
      <c r="BE57" s="17"/>
      <c r="BF57" s="17"/>
      <c r="BG57" s="17"/>
      <c r="BH57" s="17"/>
      <c r="BI57" s="17"/>
      <c r="BJ57" s="17"/>
      <c r="BK57" s="17"/>
      <c r="BL57" s="17"/>
      <c r="BM57" s="16"/>
      <c r="BN57" s="16"/>
      <c r="BO57" s="16"/>
    </row>
    <row r="58" ht="15.75" customHeight="1">
      <c r="A58" s="5"/>
      <c r="B58" s="37" t="s">
        <v>68</v>
      </c>
      <c r="C58" s="34" t="s">
        <v>31</v>
      </c>
      <c r="D58" s="35">
        <v>42919.0</v>
      </c>
      <c r="E58" s="36">
        <v>0.4679513888888889</v>
      </c>
      <c r="F58" s="37">
        <v>32.0</v>
      </c>
      <c r="G58" s="37">
        <v>10.0</v>
      </c>
      <c r="H58" s="37">
        <v>72.0</v>
      </c>
      <c r="I58" s="37">
        <v>35.0</v>
      </c>
      <c r="J58" s="37">
        <v>9.0</v>
      </c>
      <c r="K58" s="37">
        <v>5.0</v>
      </c>
      <c r="L58" s="37">
        <v>57.0</v>
      </c>
      <c r="M58" s="37">
        <v>28.0</v>
      </c>
      <c r="N58" s="37">
        <v>15.0</v>
      </c>
      <c r="O58" s="37">
        <v>7.0</v>
      </c>
      <c r="P58" s="34" t="s">
        <v>32</v>
      </c>
      <c r="Q58" s="38">
        <v>102.0</v>
      </c>
      <c r="R58" s="39">
        <v>31.0</v>
      </c>
      <c r="S58" s="39">
        <v>9.8</v>
      </c>
      <c r="T58" s="5"/>
      <c r="U58" s="5"/>
      <c r="V58" s="5"/>
      <c r="W58" s="5"/>
      <c r="X58" s="5"/>
      <c r="Y58" s="5"/>
      <c r="Z58" s="5"/>
      <c r="AA58" s="5"/>
      <c r="AB58" s="5"/>
      <c r="AC58" s="5"/>
      <c r="AD58" s="5"/>
      <c r="AE58" s="5"/>
      <c r="AF58" s="5"/>
      <c r="AG58" s="5"/>
      <c r="AH58" s="5"/>
      <c r="AI58" s="5"/>
      <c r="AJ58" s="5"/>
      <c r="AK58" s="5"/>
      <c r="AL58" s="5"/>
      <c r="AM58" s="5"/>
      <c r="AN58" s="5"/>
      <c r="AO58" s="5"/>
      <c r="AP58" s="5"/>
      <c r="AQ58" s="5"/>
      <c r="AR58" s="40">
        <f t="shared" si="2"/>
        <v>1</v>
      </c>
      <c r="AS58" s="40">
        <f t="shared" si="3"/>
        <v>11</v>
      </c>
      <c r="AT58" s="40">
        <f t="shared" si="4"/>
        <v>13</v>
      </c>
      <c r="AU58" s="41">
        <f t="shared" si="5"/>
        <v>102</v>
      </c>
      <c r="AV58" s="42">
        <f t="shared" si="6"/>
        <v>31.37254902</v>
      </c>
      <c r="AW58" s="25"/>
      <c r="AX58" s="17"/>
      <c r="AY58" s="17"/>
      <c r="AZ58" s="17"/>
      <c r="BA58" s="17"/>
      <c r="BB58" s="17"/>
      <c r="BC58" s="17"/>
      <c r="BD58" s="17"/>
      <c r="BE58" s="17"/>
      <c r="BF58" s="17"/>
      <c r="BG58" s="17"/>
      <c r="BH58" s="17"/>
      <c r="BI58" s="17"/>
      <c r="BJ58" s="17"/>
      <c r="BK58" s="17"/>
      <c r="BL58" s="17"/>
      <c r="BM58" s="16"/>
      <c r="BN58" s="16"/>
      <c r="BO58" s="16"/>
    </row>
    <row r="59" ht="15.75" customHeight="1">
      <c r="A59" s="5"/>
      <c r="B59" s="37" t="s">
        <v>69</v>
      </c>
      <c r="C59" s="34" t="s">
        <v>31</v>
      </c>
      <c r="D59" s="35">
        <v>42829.0</v>
      </c>
      <c r="E59" s="36">
        <v>0.17628472222222222</v>
      </c>
      <c r="F59" s="37">
        <v>67.0</v>
      </c>
      <c r="G59" s="37">
        <v>2.0</v>
      </c>
      <c r="H59" s="37">
        <v>72.0</v>
      </c>
      <c r="I59" s="37">
        <v>35.0</v>
      </c>
      <c r="J59" s="37">
        <v>9.0</v>
      </c>
      <c r="K59" s="37">
        <v>5.0</v>
      </c>
      <c r="L59" s="37">
        <v>57.0</v>
      </c>
      <c r="M59" s="37">
        <v>28.0</v>
      </c>
      <c r="N59" s="37">
        <v>15.0</v>
      </c>
      <c r="O59" s="37">
        <v>7.0</v>
      </c>
      <c r="P59" s="34" t="s">
        <v>32</v>
      </c>
      <c r="Q59" s="38">
        <v>103.0</v>
      </c>
      <c r="R59" s="39">
        <v>65.0</v>
      </c>
      <c r="S59" s="39">
        <v>1.94</v>
      </c>
      <c r="T59" s="5"/>
      <c r="U59" s="5"/>
      <c r="V59" s="5"/>
      <c r="W59" s="5"/>
      <c r="X59" s="5"/>
      <c r="Y59" s="5"/>
      <c r="Z59" s="5"/>
      <c r="AA59" s="5"/>
      <c r="AB59" s="5"/>
      <c r="AC59" s="5"/>
      <c r="AD59" s="5"/>
      <c r="AE59" s="5"/>
      <c r="AF59" s="5"/>
      <c r="AG59" s="5"/>
      <c r="AH59" s="5"/>
      <c r="AI59" s="5"/>
      <c r="AJ59" s="5"/>
      <c r="AK59" s="5"/>
      <c r="AL59" s="5"/>
      <c r="AM59" s="5"/>
      <c r="AN59" s="5"/>
      <c r="AO59" s="5"/>
      <c r="AP59" s="5"/>
      <c r="AQ59" s="5"/>
      <c r="AR59" s="40">
        <f t="shared" si="2"/>
        <v>2</v>
      </c>
      <c r="AS59" s="40">
        <f t="shared" si="3"/>
        <v>4</v>
      </c>
      <c r="AT59" s="40">
        <f t="shared" si="4"/>
        <v>10</v>
      </c>
      <c r="AU59" s="41">
        <f t="shared" si="5"/>
        <v>103</v>
      </c>
      <c r="AV59" s="42">
        <f t="shared" si="6"/>
        <v>65.04854369</v>
      </c>
      <c r="AW59" s="25"/>
      <c r="AX59" s="17"/>
      <c r="AY59" s="17"/>
      <c r="AZ59" s="17"/>
      <c r="BA59" s="17"/>
      <c r="BB59" s="17"/>
      <c r="BC59" s="17"/>
      <c r="BD59" s="17"/>
      <c r="BE59" s="17"/>
      <c r="BF59" s="17"/>
      <c r="BG59" s="17"/>
      <c r="BH59" s="17"/>
      <c r="BI59" s="17"/>
      <c r="BJ59" s="17"/>
      <c r="BK59" s="17"/>
      <c r="BL59" s="17"/>
      <c r="BM59" s="16"/>
      <c r="BN59" s="16"/>
      <c r="BO59" s="16"/>
    </row>
    <row r="60" ht="15.75" customHeight="1">
      <c r="A60" s="5"/>
      <c r="B60" s="37" t="s">
        <v>70</v>
      </c>
      <c r="C60" s="34" t="s">
        <v>31</v>
      </c>
      <c r="D60" s="35">
        <v>42827.0</v>
      </c>
      <c r="E60" s="36">
        <v>0.3012847222222222</v>
      </c>
      <c r="F60" s="37">
        <v>50.0</v>
      </c>
      <c r="G60" s="37">
        <v>30.0</v>
      </c>
      <c r="H60" s="37">
        <v>72.0</v>
      </c>
      <c r="I60" s="37">
        <v>35.0</v>
      </c>
      <c r="J60" s="37">
        <v>9.0</v>
      </c>
      <c r="K60" s="37">
        <v>5.0</v>
      </c>
      <c r="L60" s="37">
        <v>57.0</v>
      </c>
      <c r="M60" s="37">
        <v>28.0</v>
      </c>
      <c r="N60" s="37">
        <v>15.0</v>
      </c>
      <c r="O60" s="37">
        <v>7.0</v>
      </c>
      <c r="P60" s="34" t="s">
        <v>32</v>
      </c>
      <c r="Q60" s="38">
        <v>100.0</v>
      </c>
      <c r="R60" s="39">
        <v>50.0</v>
      </c>
      <c r="S60" s="39">
        <v>30.0</v>
      </c>
      <c r="T60" s="5"/>
      <c r="U60" s="5"/>
      <c r="V60" s="5"/>
      <c r="W60" s="5"/>
      <c r="X60" s="5"/>
      <c r="Y60" s="5"/>
      <c r="Z60" s="5"/>
      <c r="AA60" s="5"/>
      <c r="AB60" s="5"/>
      <c r="AC60" s="5"/>
      <c r="AD60" s="5"/>
      <c r="AE60" s="5"/>
      <c r="AF60" s="5"/>
      <c r="AG60" s="5"/>
      <c r="AH60" s="5"/>
      <c r="AI60" s="5"/>
      <c r="AJ60" s="5"/>
      <c r="AK60" s="5"/>
      <c r="AL60" s="5"/>
      <c r="AM60" s="5"/>
      <c r="AN60" s="5"/>
      <c r="AO60" s="5"/>
      <c r="AP60" s="5"/>
      <c r="AQ60" s="5"/>
      <c r="AR60" s="40">
        <f t="shared" si="2"/>
        <v>7</v>
      </c>
      <c r="AS60" s="40">
        <f t="shared" si="3"/>
        <v>7</v>
      </c>
      <c r="AT60" s="40">
        <f t="shared" si="4"/>
        <v>64</v>
      </c>
      <c r="AU60" s="41">
        <f t="shared" si="5"/>
        <v>100</v>
      </c>
      <c r="AV60" s="42">
        <f t="shared" si="6"/>
        <v>50</v>
      </c>
      <c r="AW60" s="25"/>
      <c r="AX60" s="17"/>
      <c r="AY60" s="17"/>
      <c r="AZ60" s="17"/>
      <c r="BA60" s="17"/>
      <c r="BB60" s="17"/>
      <c r="BC60" s="17"/>
      <c r="BD60" s="17"/>
      <c r="BE60" s="17"/>
      <c r="BF60" s="17"/>
      <c r="BG60" s="17"/>
      <c r="BH60" s="17"/>
      <c r="BI60" s="17"/>
      <c r="BJ60" s="17"/>
      <c r="BK60" s="17"/>
      <c r="BL60" s="17"/>
      <c r="BM60" s="16"/>
      <c r="BN60" s="16"/>
      <c r="BO60" s="16"/>
    </row>
    <row r="61" ht="15.75" customHeight="1">
      <c r="A61" s="5"/>
      <c r="B61" s="34" t="s">
        <v>66</v>
      </c>
      <c r="C61" s="34" t="s">
        <v>31</v>
      </c>
      <c r="D61" s="35">
        <v>42858.0</v>
      </c>
      <c r="E61" s="36">
        <v>0.3429513888888889</v>
      </c>
      <c r="F61" s="37">
        <v>67.0</v>
      </c>
      <c r="G61" s="37">
        <v>5.0</v>
      </c>
      <c r="H61" s="37">
        <v>72.0</v>
      </c>
      <c r="I61" s="37">
        <v>35.0</v>
      </c>
      <c r="J61" s="37">
        <v>9.0</v>
      </c>
      <c r="K61" s="37">
        <v>5.0</v>
      </c>
      <c r="L61" s="37">
        <v>57.0</v>
      </c>
      <c r="M61" s="37">
        <v>28.0</v>
      </c>
      <c r="N61" s="37">
        <v>15.0</v>
      </c>
      <c r="O61" s="37">
        <v>7.0</v>
      </c>
      <c r="P61" s="34" t="s">
        <v>32</v>
      </c>
      <c r="Q61" s="38">
        <v>100.0</v>
      </c>
      <c r="R61" s="39">
        <v>67.0</v>
      </c>
      <c r="S61" s="39">
        <v>5.0</v>
      </c>
      <c r="T61" s="5"/>
      <c r="U61" s="5"/>
      <c r="V61" s="5"/>
      <c r="W61" s="5"/>
      <c r="X61" s="5"/>
      <c r="Y61" s="5"/>
      <c r="Z61" s="5"/>
      <c r="AA61" s="5"/>
      <c r="AB61" s="5"/>
      <c r="AC61" s="5"/>
      <c r="AD61" s="5"/>
      <c r="AE61" s="5"/>
      <c r="AF61" s="5"/>
      <c r="AG61" s="5"/>
      <c r="AH61" s="5"/>
      <c r="AI61" s="5"/>
      <c r="AJ61" s="5"/>
      <c r="AK61" s="5"/>
      <c r="AL61" s="5"/>
      <c r="AM61" s="5"/>
      <c r="AN61" s="5"/>
      <c r="AO61" s="5"/>
      <c r="AP61" s="5"/>
      <c r="AQ61" s="5"/>
      <c r="AR61" s="40">
        <f t="shared" si="2"/>
        <v>3</v>
      </c>
      <c r="AS61" s="40">
        <f t="shared" si="3"/>
        <v>8</v>
      </c>
      <c r="AT61" s="40">
        <f t="shared" si="4"/>
        <v>28</v>
      </c>
      <c r="AU61" s="41">
        <f t="shared" si="5"/>
        <v>100</v>
      </c>
      <c r="AV61" s="42">
        <f t="shared" si="6"/>
        <v>67</v>
      </c>
      <c r="AW61" s="25"/>
      <c r="AX61" s="17"/>
      <c r="AY61" s="17"/>
      <c r="AZ61" s="17"/>
      <c r="BA61" s="17"/>
      <c r="BB61" s="17"/>
      <c r="BC61" s="17"/>
      <c r="BD61" s="17"/>
      <c r="BE61" s="17"/>
      <c r="BF61" s="17"/>
      <c r="BG61" s="17"/>
      <c r="BH61" s="17"/>
      <c r="BI61" s="17"/>
      <c r="BJ61" s="17"/>
      <c r="BK61" s="17"/>
      <c r="BL61" s="17"/>
      <c r="BM61" s="16"/>
      <c r="BN61" s="16"/>
      <c r="BO61" s="16"/>
    </row>
    <row r="62" ht="15.75" customHeight="1">
      <c r="A62" s="5"/>
      <c r="B62" s="34" t="s">
        <v>71</v>
      </c>
      <c r="C62" s="34" t="s">
        <v>31</v>
      </c>
      <c r="D62" s="35">
        <v>42859.0</v>
      </c>
      <c r="E62" s="36">
        <v>0.38461805555555556</v>
      </c>
      <c r="F62" s="37">
        <v>67.0</v>
      </c>
      <c r="G62" s="37">
        <v>6.0</v>
      </c>
      <c r="H62" s="37">
        <v>72.0</v>
      </c>
      <c r="I62" s="37">
        <v>35.0</v>
      </c>
      <c r="J62" s="37">
        <v>9.0</v>
      </c>
      <c r="K62" s="37">
        <v>5.0</v>
      </c>
      <c r="L62" s="37">
        <v>57.0</v>
      </c>
      <c r="M62" s="37">
        <v>28.0</v>
      </c>
      <c r="N62" s="37">
        <v>15.0</v>
      </c>
      <c r="O62" s="37">
        <v>7.0</v>
      </c>
      <c r="P62" s="34" t="s">
        <v>32</v>
      </c>
      <c r="Q62" s="38">
        <v>100.0</v>
      </c>
      <c r="R62" s="39">
        <v>67.0</v>
      </c>
      <c r="S62" s="39">
        <v>6.0</v>
      </c>
      <c r="T62" s="5"/>
      <c r="U62" s="5"/>
      <c r="V62" s="5"/>
      <c r="W62" s="5"/>
      <c r="X62" s="5"/>
      <c r="Y62" s="5"/>
      <c r="Z62" s="5"/>
      <c r="AA62" s="5"/>
      <c r="AB62" s="5"/>
      <c r="AC62" s="5"/>
      <c r="AD62" s="5"/>
      <c r="AE62" s="5"/>
      <c r="AF62" s="5"/>
      <c r="AG62" s="5"/>
      <c r="AH62" s="5"/>
      <c r="AI62" s="5"/>
      <c r="AJ62" s="5"/>
      <c r="AK62" s="5"/>
      <c r="AL62" s="5"/>
      <c r="AM62" s="5"/>
      <c r="AN62" s="5"/>
      <c r="AO62" s="5"/>
      <c r="AP62" s="5"/>
      <c r="AQ62" s="5"/>
      <c r="AR62" s="40">
        <f t="shared" si="2"/>
        <v>4</v>
      </c>
      <c r="AS62" s="40">
        <f t="shared" si="3"/>
        <v>9</v>
      </c>
      <c r="AT62" s="40">
        <f t="shared" si="4"/>
        <v>52</v>
      </c>
      <c r="AU62" s="41">
        <f t="shared" si="5"/>
        <v>100</v>
      </c>
      <c r="AV62" s="42">
        <f t="shared" si="6"/>
        <v>67</v>
      </c>
      <c r="AW62" s="25"/>
      <c r="AX62" s="17"/>
      <c r="AY62" s="17"/>
      <c r="AZ62" s="17"/>
      <c r="BA62" s="17"/>
      <c r="BB62" s="17"/>
      <c r="BC62" s="17"/>
      <c r="BD62" s="17"/>
      <c r="BE62" s="17"/>
      <c r="BF62" s="17"/>
      <c r="BG62" s="17"/>
      <c r="BH62" s="17"/>
      <c r="BI62" s="17"/>
      <c r="BJ62" s="17"/>
      <c r="BK62" s="17"/>
      <c r="BL62" s="17"/>
      <c r="BM62" s="16"/>
      <c r="BN62" s="16"/>
      <c r="BO62" s="16"/>
    </row>
    <row r="63" ht="15.75" customHeight="1">
      <c r="A63" s="5"/>
      <c r="B63" s="34" t="s">
        <v>71</v>
      </c>
      <c r="C63" s="34" t="s">
        <v>31</v>
      </c>
      <c r="D63" s="35">
        <v>42891.0</v>
      </c>
      <c r="E63" s="36">
        <v>0.4262847222222222</v>
      </c>
      <c r="F63" s="37">
        <v>67.0</v>
      </c>
      <c r="G63" s="37">
        <v>7.0</v>
      </c>
      <c r="H63" s="37">
        <v>72.0</v>
      </c>
      <c r="I63" s="37">
        <v>35.0</v>
      </c>
      <c r="J63" s="37">
        <v>9.0</v>
      </c>
      <c r="K63" s="37">
        <v>5.0</v>
      </c>
      <c r="L63" s="37">
        <v>57.0</v>
      </c>
      <c r="M63" s="37">
        <v>28.0</v>
      </c>
      <c r="N63" s="37">
        <v>15.0</v>
      </c>
      <c r="O63" s="37">
        <v>7.0</v>
      </c>
      <c r="P63" s="34" t="s">
        <v>32</v>
      </c>
      <c r="Q63" s="38">
        <v>100.0</v>
      </c>
      <c r="R63" s="39">
        <v>67.0</v>
      </c>
      <c r="S63" s="39">
        <v>7.0</v>
      </c>
      <c r="T63" s="5"/>
      <c r="U63" s="5"/>
      <c r="V63" s="5"/>
      <c r="W63" s="5"/>
      <c r="X63" s="5"/>
      <c r="Y63" s="5"/>
      <c r="Z63" s="5"/>
      <c r="AA63" s="5"/>
      <c r="AB63" s="5"/>
      <c r="AC63" s="5"/>
      <c r="AD63" s="5"/>
      <c r="AE63" s="5"/>
      <c r="AF63" s="5"/>
      <c r="AG63" s="5"/>
      <c r="AH63" s="5"/>
      <c r="AI63" s="5"/>
      <c r="AJ63" s="5"/>
      <c r="AK63" s="5"/>
      <c r="AL63" s="5"/>
      <c r="AM63" s="5"/>
      <c r="AN63" s="5"/>
      <c r="AO63" s="5"/>
      <c r="AP63" s="5"/>
      <c r="AQ63" s="5"/>
      <c r="AR63" s="40">
        <f t="shared" si="2"/>
        <v>1</v>
      </c>
      <c r="AS63" s="40">
        <f t="shared" si="3"/>
        <v>10</v>
      </c>
      <c r="AT63" s="40">
        <f t="shared" si="4"/>
        <v>52</v>
      </c>
      <c r="AU63" s="41">
        <f t="shared" si="5"/>
        <v>100</v>
      </c>
      <c r="AV63" s="42">
        <f t="shared" si="6"/>
        <v>67</v>
      </c>
      <c r="AW63" s="25"/>
      <c r="AX63" s="17"/>
      <c r="AY63" s="17"/>
      <c r="AZ63" s="17"/>
      <c r="BA63" s="17"/>
      <c r="BB63" s="17"/>
      <c r="BC63" s="17"/>
      <c r="BD63" s="17"/>
      <c r="BE63" s="17"/>
      <c r="BF63" s="17"/>
      <c r="BG63" s="17"/>
      <c r="BH63" s="17"/>
      <c r="BI63" s="17"/>
      <c r="BJ63" s="17"/>
      <c r="BK63" s="17"/>
      <c r="BL63" s="17"/>
      <c r="BM63" s="16"/>
      <c r="BN63" s="16"/>
      <c r="BO63" s="16"/>
    </row>
    <row r="64" ht="15.75" customHeight="1">
      <c r="A64" s="5"/>
      <c r="B64" s="34" t="s">
        <v>71</v>
      </c>
      <c r="C64" s="34" t="s">
        <v>31</v>
      </c>
      <c r="D64" s="35">
        <v>42861.0</v>
      </c>
      <c r="E64" s="36">
        <v>0.21795138888888888</v>
      </c>
      <c r="F64" s="37">
        <v>67.0</v>
      </c>
      <c r="G64" s="37">
        <v>30.0</v>
      </c>
      <c r="H64" s="37">
        <v>72.0</v>
      </c>
      <c r="I64" s="37">
        <v>35.0</v>
      </c>
      <c r="J64" s="37">
        <v>9.0</v>
      </c>
      <c r="K64" s="37">
        <v>5.0</v>
      </c>
      <c r="L64" s="37">
        <v>57.0</v>
      </c>
      <c r="M64" s="37">
        <v>28.0</v>
      </c>
      <c r="N64" s="37">
        <v>15.0</v>
      </c>
      <c r="O64" s="37">
        <v>7.0</v>
      </c>
      <c r="P64" s="34" t="s">
        <v>32</v>
      </c>
      <c r="Q64" s="38">
        <v>100.0</v>
      </c>
      <c r="R64" s="39">
        <v>67.0</v>
      </c>
      <c r="S64" s="39">
        <v>30.0</v>
      </c>
      <c r="T64" s="5"/>
      <c r="U64" s="5"/>
      <c r="V64" s="5"/>
      <c r="W64" s="5"/>
      <c r="X64" s="5"/>
      <c r="Y64" s="5"/>
      <c r="Z64" s="5"/>
      <c r="AA64" s="5"/>
      <c r="AB64" s="5"/>
      <c r="AC64" s="5"/>
      <c r="AD64" s="5"/>
      <c r="AE64" s="5"/>
      <c r="AF64" s="5"/>
      <c r="AG64" s="5"/>
      <c r="AH64" s="5"/>
      <c r="AI64" s="5"/>
      <c r="AJ64" s="5"/>
      <c r="AK64" s="5"/>
      <c r="AL64" s="5"/>
      <c r="AM64" s="5"/>
      <c r="AN64" s="5"/>
      <c r="AO64" s="5"/>
      <c r="AP64" s="5"/>
      <c r="AQ64" s="5"/>
      <c r="AR64" s="40">
        <f t="shared" si="2"/>
        <v>6</v>
      </c>
      <c r="AS64" s="40">
        <f t="shared" si="3"/>
        <v>5</v>
      </c>
      <c r="AT64" s="40">
        <f t="shared" si="4"/>
        <v>52</v>
      </c>
      <c r="AU64" s="41">
        <f t="shared" si="5"/>
        <v>100</v>
      </c>
      <c r="AV64" s="42">
        <f t="shared" si="6"/>
        <v>67</v>
      </c>
      <c r="AW64" s="25"/>
      <c r="AX64" s="17"/>
      <c r="AY64" s="17"/>
      <c r="AZ64" s="17"/>
      <c r="BA64" s="17"/>
      <c r="BB64" s="17"/>
      <c r="BC64" s="17"/>
      <c r="BD64" s="17"/>
      <c r="BE64" s="17"/>
      <c r="BF64" s="17"/>
      <c r="BG64" s="17"/>
      <c r="BH64" s="17"/>
      <c r="BI64" s="17"/>
      <c r="BJ64" s="17"/>
      <c r="BK64" s="17"/>
      <c r="BL64" s="17"/>
      <c r="BM64" s="16"/>
      <c r="BN64" s="16"/>
      <c r="BO64" s="16"/>
    </row>
    <row r="65" ht="15.75" customHeight="1">
      <c r="A65" s="5"/>
      <c r="B65" s="34" t="s">
        <v>66</v>
      </c>
      <c r="C65" s="34" t="s">
        <v>31</v>
      </c>
      <c r="D65" s="35">
        <v>42954.0</v>
      </c>
      <c r="E65" s="36">
        <v>0.5096180555555555</v>
      </c>
      <c r="F65" s="37">
        <v>67.0</v>
      </c>
      <c r="G65" s="37">
        <v>30.0</v>
      </c>
      <c r="H65" s="37">
        <v>72.0</v>
      </c>
      <c r="I65" s="37">
        <v>35.0</v>
      </c>
      <c r="J65" s="37">
        <v>9.0</v>
      </c>
      <c r="K65" s="37">
        <v>5.0</v>
      </c>
      <c r="L65" s="37">
        <v>57.0</v>
      </c>
      <c r="M65" s="37">
        <v>28.0</v>
      </c>
      <c r="N65" s="37">
        <v>15.0</v>
      </c>
      <c r="O65" s="37">
        <v>7.0</v>
      </c>
      <c r="P65" s="34" t="s">
        <v>32</v>
      </c>
      <c r="Q65" s="38">
        <v>100.0</v>
      </c>
      <c r="R65" s="39">
        <v>67.0</v>
      </c>
      <c r="S65" s="39">
        <v>30.0</v>
      </c>
      <c r="T65" s="5"/>
      <c r="U65" s="5"/>
      <c r="V65" s="5"/>
      <c r="W65" s="5"/>
      <c r="X65" s="5"/>
      <c r="Y65" s="5"/>
      <c r="Z65" s="5"/>
      <c r="AA65" s="5"/>
      <c r="AB65" s="5"/>
      <c r="AC65" s="5"/>
      <c r="AD65" s="5"/>
      <c r="AE65" s="5"/>
      <c r="AF65" s="5"/>
      <c r="AG65" s="5"/>
      <c r="AH65" s="5"/>
      <c r="AI65" s="5"/>
      <c r="AJ65" s="5"/>
      <c r="AK65" s="5"/>
      <c r="AL65" s="5"/>
      <c r="AM65" s="5"/>
      <c r="AN65" s="5"/>
      <c r="AO65" s="5"/>
      <c r="AP65" s="5"/>
      <c r="AQ65" s="5"/>
      <c r="AR65" s="40">
        <f t="shared" si="2"/>
        <v>1</v>
      </c>
      <c r="AS65" s="40">
        <f t="shared" si="3"/>
        <v>12</v>
      </c>
      <c r="AT65" s="40">
        <f t="shared" si="4"/>
        <v>28</v>
      </c>
      <c r="AU65" s="41">
        <f t="shared" si="5"/>
        <v>100</v>
      </c>
      <c r="AV65" s="42">
        <f t="shared" si="6"/>
        <v>67</v>
      </c>
      <c r="AW65" s="25"/>
      <c r="AX65" s="17"/>
      <c r="AY65" s="46"/>
      <c r="AZ65" s="17"/>
      <c r="BA65" s="17"/>
      <c r="BB65" s="17"/>
      <c r="BC65" s="17"/>
      <c r="BD65" s="17"/>
      <c r="BE65" s="17"/>
      <c r="BF65" s="17"/>
      <c r="BG65" s="17"/>
      <c r="BH65" s="17"/>
      <c r="BI65" s="17"/>
      <c r="BJ65" s="17"/>
      <c r="BK65" s="17"/>
      <c r="BL65" s="17"/>
      <c r="BM65" s="16"/>
      <c r="BN65" s="16"/>
      <c r="BO65" s="16"/>
    </row>
    <row r="66" ht="15.75" customHeight="1">
      <c r="A66" s="5"/>
      <c r="B66" s="34" t="s">
        <v>66</v>
      </c>
      <c r="C66" s="34" t="s">
        <v>31</v>
      </c>
      <c r="D66" s="35">
        <v>42955.0</v>
      </c>
      <c r="E66" s="36">
        <v>0.5512847222222222</v>
      </c>
      <c r="F66" s="37">
        <v>87.0</v>
      </c>
      <c r="G66" s="37">
        <v>20.0</v>
      </c>
      <c r="H66" s="37">
        <v>72.0</v>
      </c>
      <c r="I66" s="37">
        <v>35.0</v>
      </c>
      <c r="J66" s="37">
        <v>9.0</v>
      </c>
      <c r="K66" s="37">
        <v>5.0</v>
      </c>
      <c r="L66" s="37">
        <v>57.0</v>
      </c>
      <c r="M66" s="37">
        <v>28.0</v>
      </c>
      <c r="N66" s="37">
        <v>15.0</v>
      </c>
      <c r="O66" s="37">
        <v>7.0</v>
      </c>
      <c r="P66" s="34" t="s">
        <v>32</v>
      </c>
      <c r="Q66" s="38">
        <v>100.0</v>
      </c>
      <c r="R66" s="39">
        <v>87.0</v>
      </c>
      <c r="S66" s="39">
        <v>20.0</v>
      </c>
      <c r="T66" s="5"/>
      <c r="U66" s="5"/>
      <c r="V66" s="5"/>
      <c r="W66" s="5"/>
      <c r="X66" s="5"/>
      <c r="Y66" s="5"/>
      <c r="Z66" s="5"/>
      <c r="AA66" s="5"/>
      <c r="AB66" s="5"/>
      <c r="AC66" s="5"/>
      <c r="AD66" s="5"/>
      <c r="AE66" s="5"/>
      <c r="AF66" s="5"/>
      <c r="AG66" s="5"/>
      <c r="AH66" s="5"/>
      <c r="AI66" s="5"/>
      <c r="AJ66" s="5"/>
      <c r="AK66" s="5"/>
      <c r="AL66" s="5"/>
      <c r="AM66" s="5"/>
      <c r="AN66" s="5"/>
      <c r="AO66" s="5"/>
      <c r="AP66" s="5"/>
      <c r="AQ66" s="5"/>
      <c r="AR66" s="40">
        <f t="shared" si="2"/>
        <v>2</v>
      </c>
      <c r="AS66" s="40">
        <f t="shared" si="3"/>
        <v>13</v>
      </c>
      <c r="AT66" s="40">
        <f t="shared" si="4"/>
        <v>28</v>
      </c>
      <c r="AU66" s="41">
        <f t="shared" si="5"/>
        <v>100</v>
      </c>
      <c r="AV66" s="42">
        <f t="shared" si="6"/>
        <v>87</v>
      </c>
      <c r="AW66" s="25"/>
      <c r="AX66" s="17"/>
      <c r="AY66" s="17"/>
      <c r="AZ66" s="17"/>
      <c r="BA66" s="17"/>
      <c r="BB66" s="17"/>
      <c r="BC66" s="17"/>
      <c r="BD66" s="17"/>
      <c r="BE66" s="17"/>
      <c r="BF66" s="17"/>
      <c r="BG66" s="17"/>
      <c r="BH66" s="17"/>
      <c r="BI66" s="17"/>
      <c r="BJ66" s="17"/>
      <c r="BK66" s="17"/>
      <c r="BL66" s="17"/>
      <c r="BM66" s="16"/>
      <c r="BN66" s="16"/>
      <c r="BO66" s="16"/>
    </row>
    <row r="67" ht="15.75" customHeight="1">
      <c r="A67" s="5"/>
      <c r="B67" s="34" t="s">
        <v>72</v>
      </c>
      <c r="C67" s="34" t="s">
        <v>31</v>
      </c>
      <c r="D67" s="35">
        <v>42925.0</v>
      </c>
      <c r="E67" s="36">
        <v>0.4679513888888889</v>
      </c>
      <c r="F67" s="37">
        <v>67.0</v>
      </c>
      <c r="G67" s="37">
        <v>12.0</v>
      </c>
      <c r="H67" s="37">
        <v>72.0</v>
      </c>
      <c r="I67" s="37">
        <v>35.0</v>
      </c>
      <c r="J67" s="37">
        <v>9.0</v>
      </c>
      <c r="K67" s="37">
        <v>5.0</v>
      </c>
      <c r="L67" s="37">
        <v>57.0</v>
      </c>
      <c r="M67" s="37">
        <v>28.0</v>
      </c>
      <c r="N67" s="37">
        <v>15.0</v>
      </c>
      <c r="O67" s="37">
        <v>7.0</v>
      </c>
      <c r="P67" s="34" t="s">
        <v>32</v>
      </c>
      <c r="Q67" s="38">
        <v>100.0</v>
      </c>
      <c r="R67" s="39">
        <v>67.0</v>
      </c>
      <c r="S67" s="39">
        <v>12.0</v>
      </c>
      <c r="T67" s="5"/>
      <c r="U67" s="5"/>
      <c r="V67" s="5"/>
      <c r="W67" s="5"/>
      <c r="X67" s="5"/>
      <c r="Y67" s="5"/>
      <c r="Z67" s="5"/>
      <c r="AA67" s="5"/>
      <c r="AB67" s="5"/>
      <c r="AC67" s="5"/>
      <c r="AD67" s="5"/>
      <c r="AE67" s="5"/>
      <c r="AF67" s="5"/>
      <c r="AG67" s="5"/>
      <c r="AH67" s="5"/>
      <c r="AI67" s="5"/>
      <c r="AJ67" s="5"/>
      <c r="AK67" s="5"/>
      <c r="AL67" s="5"/>
      <c r="AM67" s="5"/>
      <c r="AN67" s="5"/>
      <c r="AO67" s="5"/>
      <c r="AP67" s="5"/>
      <c r="AQ67" s="5"/>
      <c r="AR67" s="40">
        <f t="shared" si="2"/>
        <v>7</v>
      </c>
      <c r="AS67" s="40">
        <f t="shared" si="3"/>
        <v>11</v>
      </c>
      <c r="AT67" s="40">
        <f t="shared" si="4"/>
        <v>33</v>
      </c>
      <c r="AU67" s="41">
        <f t="shared" si="5"/>
        <v>100</v>
      </c>
      <c r="AV67" s="42">
        <f t="shared" si="6"/>
        <v>67</v>
      </c>
      <c r="AW67" s="25"/>
      <c r="AX67" s="17"/>
      <c r="AY67" s="17"/>
      <c r="AZ67" s="17"/>
      <c r="BA67" s="17"/>
      <c r="BB67" s="17"/>
      <c r="BC67" s="17"/>
      <c r="BD67" s="17"/>
      <c r="BE67" s="17"/>
      <c r="BF67" s="17"/>
      <c r="BG67" s="17"/>
      <c r="BH67" s="17"/>
      <c r="BI67" s="17"/>
      <c r="BJ67" s="17"/>
      <c r="BK67" s="17"/>
      <c r="BL67" s="17"/>
      <c r="BM67" s="16"/>
      <c r="BN67" s="16"/>
      <c r="BO67" s="16"/>
    </row>
    <row r="68" ht="15.75" customHeight="1">
      <c r="A68" s="5"/>
      <c r="B68" s="34" t="s">
        <v>73</v>
      </c>
      <c r="C68" s="34" t="s">
        <v>31</v>
      </c>
      <c r="D68" s="35">
        <v>42926.0</v>
      </c>
      <c r="E68" s="36">
        <v>0.13461805555555556</v>
      </c>
      <c r="F68" s="37">
        <v>67.0</v>
      </c>
      <c r="G68" s="37">
        <v>34.0</v>
      </c>
      <c r="H68" s="37">
        <v>72.0</v>
      </c>
      <c r="I68" s="37">
        <v>35.0</v>
      </c>
      <c r="J68" s="37">
        <v>9.0</v>
      </c>
      <c r="K68" s="37">
        <v>5.0</v>
      </c>
      <c r="L68" s="37">
        <v>57.0</v>
      </c>
      <c r="M68" s="37">
        <v>28.0</v>
      </c>
      <c r="N68" s="37">
        <v>15.0</v>
      </c>
      <c r="O68" s="37">
        <v>7.0</v>
      </c>
      <c r="P68" s="34" t="s">
        <v>32</v>
      </c>
      <c r="Q68" s="38">
        <v>100.0</v>
      </c>
      <c r="R68" s="39">
        <v>67.0</v>
      </c>
      <c r="S68" s="39">
        <v>34.0</v>
      </c>
      <c r="T68" s="5"/>
      <c r="U68" s="5"/>
      <c r="V68" s="5"/>
      <c r="W68" s="5"/>
      <c r="X68" s="5"/>
      <c r="Y68" s="5"/>
      <c r="Z68" s="5"/>
      <c r="AA68" s="5"/>
      <c r="AB68" s="5"/>
      <c r="AC68" s="5"/>
      <c r="AD68" s="5"/>
      <c r="AE68" s="5"/>
      <c r="AF68" s="5"/>
      <c r="AG68" s="5"/>
      <c r="AH68" s="5"/>
      <c r="AI68" s="5"/>
      <c r="AJ68" s="5"/>
      <c r="AK68" s="5"/>
      <c r="AL68" s="5"/>
      <c r="AM68" s="5"/>
      <c r="AN68" s="5"/>
      <c r="AO68" s="5"/>
      <c r="AP68" s="5"/>
      <c r="AQ68" s="5"/>
      <c r="AR68" s="40">
        <f t="shared" si="2"/>
        <v>1</v>
      </c>
      <c r="AS68" s="40">
        <f t="shared" si="3"/>
        <v>3</v>
      </c>
      <c r="AT68" s="40">
        <f t="shared" si="4"/>
        <v>46</v>
      </c>
      <c r="AU68" s="41">
        <f t="shared" si="5"/>
        <v>100</v>
      </c>
      <c r="AV68" s="42">
        <f t="shared" si="6"/>
        <v>67</v>
      </c>
      <c r="AW68" s="25"/>
      <c r="AX68" s="17"/>
      <c r="AY68" s="17"/>
      <c r="AZ68" s="17"/>
      <c r="BA68" s="17"/>
      <c r="BB68" s="17"/>
      <c r="BC68" s="17"/>
      <c r="BD68" s="17"/>
      <c r="BE68" s="17"/>
      <c r="BF68" s="17"/>
      <c r="BG68" s="17"/>
      <c r="BH68" s="17"/>
      <c r="BI68" s="17"/>
      <c r="BJ68" s="17"/>
      <c r="BK68" s="17"/>
      <c r="BL68" s="17"/>
      <c r="BM68" s="16"/>
      <c r="BN68" s="16"/>
      <c r="BO68" s="16"/>
    </row>
    <row r="69" ht="15.75" customHeight="1">
      <c r="A69" s="5"/>
      <c r="B69" s="34" t="s">
        <v>74</v>
      </c>
      <c r="C69" s="34" t="s">
        <v>31</v>
      </c>
      <c r="D69" s="35">
        <v>42867.0</v>
      </c>
      <c r="E69" s="36">
        <v>0.17628472222222222</v>
      </c>
      <c r="F69" s="37">
        <v>88.0</v>
      </c>
      <c r="G69" s="37">
        <v>30.0</v>
      </c>
      <c r="H69" s="37">
        <v>72.0</v>
      </c>
      <c r="I69" s="37">
        <v>35.0</v>
      </c>
      <c r="J69" s="37">
        <v>9.0</v>
      </c>
      <c r="K69" s="37">
        <v>5.0</v>
      </c>
      <c r="L69" s="37">
        <v>57.0</v>
      </c>
      <c r="M69" s="37">
        <v>28.0</v>
      </c>
      <c r="N69" s="37">
        <v>15.0</v>
      </c>
      <c r="O69" s="37">
        <v>7.0</v>
      </c>
      <c r="P69" s="34" t="s">
        <v>32</v>
      </c>
      <c r="Q69" s="38">
        <v>100.0</v>
      </c>
      <c r="R69" s="39">
        <v>88.0</v>
      </c>
      <c r="S69" s="39">
        <v>30.0</v>
      </c>
      <c r="T69" s="5"/>
      <c r="U69" s="5"/>
      <c r="V69" s="5"/>
      <c r="W69" s="5"/>
      <c r="X69" s="5"/>
      <c r="Y69" s="5"/>
      <c r="Z69" s="5"/>
      <c r="AA69" s="5"/>
      <c r="AB69" s="5"/>
      <c r="AC69" s="5"/>
      <c r="AD69" s="5"/>
      <c r="AE69" s="5"/>
      <c r="AF69" s="5"/>
      <c r="AG69" s="5"/>
      <c r="AH69" s="5"/>
      <c r="AI69" s="5"/>
      <c r="AJ69" s="5"/>
      <c r="AK69" s="5"/>
      <c r="AL69" s="5"/>
      <c r="AM69" s="5"/>
      <c r="AN69" s="5"/>
      <c r="AO69" s="5"/>
      <c r="AP69" s="5"/>
      <c r="AQ69" s="5"/>
      <c r="AR69" s="40">
        <f t="shared" si="2"/>
        <v>5</v>
      </c>
      <c r="AS69" s="40">
        <f t="shared" si="3"/>
        <v>4</v>
      </c>
      <c r="AT69" s="40">
        <f t="shared" si="4"/>
        <v>37</v>
      </c>
      <c r="AU69" s="41">
        <f t="shared" si="5"/>
        <v>100</v>
      </c>
      <c r="AV69" s="42">
        <f t="shared" si="6"/>
        <v>88</v>
      </c>
      <c r="AW69" s="25"/>
      <c r="AX69" s="17"/>
      <c r="AY69" s="17"/>
      <c r="AZ69" s="17"/>
      <c r="BA69" s="17"/>
      <c r="BB69" s="17"/>
      <c r="BC69" s="17"/>
      <c r="BD69" s="17"/>
      <c r="BE69" s="17"/>
      <c r="BF69" s="17"/>
      <c r="BG69" s="17"/>
      <c r="BH69" s="17"/>
      <c r="BI69" s="17"/>
      <c r="BJ69" s="17"/>
      <c r="BK69" s="17"/>
      <c r="BL69" s="17"/>
      <c r="BM69" s="16"/>
      <c r="BN69" s="16"/>
      <c r="BO69" s="16"/>
    </row>
    <row r="70" ht="15.75" customHeight="1">
      <c r="A70" s="5"/>
      <c r="B70" s="34" t="s">
        <v>66</v>
      </c>
      <c r="C70" s="34" t="s">
        <v>31</v>
      </c>
      <c r="D70" s="35">
        <v>42748.0</v>
      </c>
      <c r="E70" s="36">
        <v>0.7179513888888889</v>
      </c>
      <c r="F70" s="37">
        <v>67.0</v>
      </c>
      <c r="G70" s="37">
        <v>30.0</v>
      </c>
      <c r="H70" s="37">
        <v>72.0</v>
      </c>
      <c r="I70" s="37">
        <v>35.0</v>
      </c>
      <c r="J70" s="37">
        <v>9.0</v>
      </c>
      <c r="K70" s="37">
        <v>5.0</v>
      </c>
      <c r="L70" s="37">
        <v>57.0</v>
      </c>
      <c r="M70" s="37">
        <v>28.0</v>
      </c>
      <c r="N70" s="37">
        <v>15.0</v>
      </c>
      <c r="O70" s="37">
        <v>7.0</v>
      </c>
      <c r="P70" s="34" t="s">
        <v>32</v>
      </c>
      <c r="Q70" s="38">
        <v>100.0</v>
      </c>
      <c r="R70" s="39">
        <v>67.0</v>
      </c>
      <c r="S70" s="39">
        <v>30.0</v>
      </c>
      <c r="T70" s="5"/>
      <c r="U70" s="5"/>
      <c r="V70" s="5"/>
      <c r="W70" s="5"/>
      <c r="X70" s="5"/>
      <c r="Y70" s="5"/>
      <c r="Z70" s="5"/>
      <c r="AA70" s="5"/>
      <c r="AB70" s="5"/>
      <c r="AC70" s="5"/>
      <c r="AD70" s="5"/>
      <c r="AE70" s="5"/>
      <c r="AF70" s="5"/>
      <c r="AG70" s="5"/>
      <c r="AH70" s="5"/>
      <c r="AI70" s="5"/>
      <c r="AJ70" s="5"/>
      <c r="AK70" s="5"/>
      <c r="AL70" s="5"/>
      <c r="AM70" s="5"/>
      <c r="AN70" s="5"/>
      <c r="AO70" s="5"/>
      <c r="AP70" s="5"/>
      <c r="AQ70" s="5"/>
      <c r="AR70" s="40">
        <f t="shared" si="2"/>
        <v>5</v>
      </c>
      <c r="AS70" s="40">
        <f t="shared" si="3"/>
        <v>17</v>
      </c>
      <c r="AT70" s="40">
        <f t="shared" si="4"/>
        <v>28</v>
      </c>
      <c r="AU70" s="41">
        <f t="shared" si="5"/>
        <v>100</v>
      </c>
      <c r="AV70" s="42">
        <f t="shared" si="6"/>
        <v>67</v>
      </c>
      <c r="AW70" s="25"/>
      <c r="AX70" s="17"/>
      <c r="AY70" s="17"/>
      <c r="AZ70" s="17"/>
      <c r="BA70" s="17"/>
      <c r="BB70" s="17"/>
      <c r="BC70" s="17"/>
      <c r="BD70" s="17"/>
      <c r="BE70" s="17"/>
      <c r="BF70" s="17"/>
      <c r="BG70" s="17"/>
      <c r="BH70" s="17"/>
      <c r="BI70" s="17"/>
      <c r="BJ70" s="17"/>
      <c r="BK70" s="17"/>
      <c r="BL70" s="17"/>
      <c r="BM70" s="16"/>
      <c r="BN70" s="16"/>
      <c r="BO70" s="16"/>
    </row>
    <row r="71" ht="15.75" customHeight="1">
      <c r="A71" s="5"/>
      <c r="B71" s="37" t="s">
        <v>70</v>
      </c>
      <c r="C71" s="34" t="s">
        <v>31</v>
      </c>
      <c r="D71" s="35">
        <v>42871.0</v>
      </c>
      <c r="E71" s="36">
        <v>0.38461805555555556</v>
      </c>
      <c r="F71" s="37">
        <v>67.0</v>
      </c>
      <c r="G71" s="37">
        <v>30.0</v>
      </c>
      <c r="H71" s="37">
        <v>72.0</v>
      </c>
      <c r="I71" s="37">
        <v>35.0</v>
      </c>
      <c r="J71" s="37">
        <v>9.0</v>
      </c>
      <c r="K71" s="37">
        <v>5.0</v>
      </c>
      <c r="L71" s="37">
        <v>57.0</v>
      </c>
      <c r="M71" s="37">
        <v>28.0</v>
      </c>
      <c r="N71" s="37">
        <v>15.0</v>
      </c>
      <c r="O71" s="37">
        <v>7.0</v>
      </c>
      <c r="P71" s="34" t="s">
        <v>32</v>
      </c>
      <c r="Q71" s="38">
        <v>100.0</v>
      </c>
      <c r="R71" s="39">
        <v>67.0</v>
      </c>
      <c r="S71" s="39">
        <v>30.0</v>
      </c>
      <c r="T71" s="5"/>
      <c r="U71" s="5"/>
      <c r="V71" s="5"/>
      <c r="W71" s="5"/>
      <c r="X71" s="5"/>
      <c r="Y71" s="5"/>
      <c r="Z71" s="5"/>
      <c r="AA71" s="5"/>
      <c r="AB71" s="5"/>
      <c r="AC71" s="5"/>
      <c r="AD71" s="5"/>
      <c r="AE71" s="5"/>
      <c r="AF71" s="5"/>
      <c r="AG71" s="5"/>
      <c r="AH71" s="5"/>
      <c r="AI71" s="5"/>
      <c r="AJ71" s="5"/>
      <c r="AK71" s="5"/>
      <c r="AL71" s="5"/>
      <c r="AM71" s="5"/>
      <c r="AN71" s="5"/>
      <c r="AO71" s="5"/>
      <c r="AP71" s="5"/>
      <c r="AQ71" s="5"/>
      <c r="AR71" s="40">
        <f t="shared" si="2"/>
        <v>2</v>
      </c>
      <c r="AS71" s="40">
        <f t="shared" si="3"/>
        <v>9</v>
      </c>
      <c r="AT71" s="40">
        <f t="shared" si="4"/>
        <v>64</v>
      </c>
      <c r="AU71" s="41">
        <f t="shared" si="5"/>
        <v>100</v>
      </c>
      <c r="AV71" s="42">
        <f t="shared" si="6"/>
        <v>67</v>
      </c>
      <c r="AW71" s="25"/>
      <c r="AX71" s="17"/>
      <c r="AY71" s="17"/>
      <c r="AZ71" s="17"/>
      <c r="BA71" s="17"/>
      <c r="BB71" s="17"/>
      <c r="BC71" s="17"/>
      <c r="BD71" s="17"/>
      <c r="BE71" s="17"/>
      <c r="BF71" s="17"/>
      <c r="BG71" s="17"/>
      <c r="BH71" s="17"/>
      <c r="BI71" s="17"/>
      <c r="BJ71" s="17"/>
      <c r="BK71" s="17"/>
      <c r="BL71" s="17"/>
      <c r="BM71" s="16"/>
      <c r="BN71" s="16"/>
      <c r="BO71" s="16"/>
    </row>
    <row r="72" ht="15.75" customHeight="1">
      <c r="A72" s="5"/>
      <c r="B72" s="37" t="s">
        <v>70</v>
      </c>
      <c r="C72" s="34" t="s">
        <v>31</v>
      </c>
      <c r="D72" s="35">
        <v>42875.0</v>
      </c>
      <c r="E72" s="36">
        <v>0.6346180555555555</v>
      </c>
      <c r="F72" s="37">
        <v>67.0</v>
      </c>
      <c r="G72" s="37">
        <v>16.0</v>
      </c>
      <c r="H72" s="37">
        <v>72.0</v>
      </c>
      <c r="I72" s="37">
        <v>35.0</v>
      </c>
      <c r="J72" s="37">
        <v>9.0</v>
      </c>
      <c r="K72" s="37">
        <v>5.0</v>
      </c>
      <c r="L72" s="37">
        <v>57.0</v>
      </c>
      <c r="M72" s="37">
        <v>28.0</v>
      </c>
      <c r="N72" s="37">
        <v>15.0</v>
      </c>
      <c r="O72" s="37">
        <v>7.0</v>
      </c>
      <c r="P72" s="34" t="s">
        <v>32</v>
      </c>
      <c r="Q72" s="38">
        <v>100.0</v>
      </c>
      <c r="R72" s="39">
        <v>67.0</v>
      </c>
      <c r="S72" s="39">
        <v>16.0</v>
      </c>
      <c r="T72" s="5"/>
      <c r="U72" s="5"/>
      <c r="V72" s="5"/>
      <c r="W72" s="5"/>
      <c r="X72" s="5"/>
      <c r="Y72" s="5"/>
      <c r="Z72" s="5"/>
      <c r="AA72" s="5"/>
      <c r="AB72" s="5"/>
      <c r="AC72" s="5"/>
      <c r="AD72" s="5"/>
      <c r="AE72" s="5"/>
      <c r="AF72" s="5"/>
      <c r="AG72" s="5"/>
      <c r="AH72" s="5"/>
      <c r="AI72" s="5"/>
      <c r="AJ72" s="5"/>
      <c r="AK72" s="5"/>
      <c r="AL72" s="5"/>
      <c r="AM72" s="5"/>
      <c r="AN72" s="5"/>
      <c r="AO72" s="5"/>
      <c r="AP72" s="5"/>
      <c r="AQ72" s="5"/>
      <c r="AR72" s="40">
        <f t="shared" si="2"/>
        <v>6</v>
      </c>
      <c r="AS72" s="40">
        <f t="shared" si="3"/>
        <v>15</v>
      </c>
      <c r="AT72" s="40">
        <f t="shared" si="4"/>
        <v>64</v>
      </c>
      <c r="AU72" s="41">
        <f t="shared" si="5"/>
        <v>100</v>
      </c>
      <c r="AV72" s="42">
        <f t="shared" si="6"/>
        <v>67</v>
      </c>
      <c r="AW72" s="25"/>
      <c r="AX72" s="17"/>
      <c r="AY72" s="17"/>
      <c r="AZ72" s="17"/>
      <c r="BA72" s="17"/>
      <c r="BB72" s="17"/>
      <c r="BC72" s="17"/>
      <c r="BD72" s="17"/>
      <c r="BE72" s="17"/>
      <c r="BF72" s="17"/>
      <c r="BG72" s="17"/>
      <c r="BH72" s="17"/>
      <c r="BI72" s="17"/>
      <c r="BJ72" s="17"/>
      <c r="BK72" s="17"/>
      <c r="BL72" s="17"/>
      <c r="BM72" s="16"/>
      <c r="BN72" s="16"/>
      <c r="BO72" s="16"/>
    </row>
    <row r="73" ht="15.75" customHeight="1">
      <c r="A73" s="5"/>
      <c r="B73" s="34" t="s">
        <v>66</v>
      </c>
      <c r="C73" s="34" t="s">
        <v>31</v>
      </c>
      <c r="D73" s="35">
        <v>42812.0</v>
      </c>
      <c r="E73" s="36">
        <v>0.8429513888888889</v>
      </c>
      <c r="F73" s="37">
        <v>67.0</v>
      </c>
      <c r="G73" s="37">
        <v>18.0</v>
      </c>
      <c r="H73" s="37">
        <v>72.0</v>
      </c>
      <c r="I73" s="37">
        <v>35.0</v>
      </c>
      <c r="J73" s="37">
        <v>9.0</v>
      </c>
      <c r="K73" s="37">
        <v>5.0</v>
      </c>
      <c r="L73" s="37">
        <v>57.0</v>
      </c>
      <c r="M73" s="37">
        <v>28.0</v>
      </c>
      <c r="N73" s="37">
        <v>15.0</v>
      </c>
      <c r="O73" s="37">
        <v>7.0</v>
      </c>
      <c r="P73" s="34" t="s">
        <v>32</v>
      </c>
      <c r="Q73" s="38">
        <v>100.0</v>
      </c>
      <c r="R73" s="39">
        <v>67.0</v>
      </c>
      <c r="S73" s="39">
        <v>18.0</v>
      </c>
      <c r="T73" s="5"/>
      <c r="U73" s="5"/>
      <c r="V73" s="5"/>
      <c r="W73" s="5"/>
      <c r="X73" s="5"/>
      <c r="Y73" s="5"/>
      <c r="Z73" s="5"/>
      <c r="AA73" s="5"/>
      <c r="AB73" s="5"/>
      <c r="AC73" s="5"/>
      <c r="AD73" s="5"/>
      <c r="AE73" s="5"/>
      <c r="AF73" s="5"/>
      <c r="AG73" s="5"/>
      <c r="AH73" s="5"/>
      <c r="AI73" s="5"/>
      <c r="AJ73" s="5"/>
      <c r="AK73" s="5"/>
      <c r="AL73" s="5"/>
      <c r="AM73" s="5"/>
      <c r="AN73" s="5"/>
      <c r="AO73" s="5"/>
      <c r="AP73" s="5"/>
      <c r="AQ73" s="5"/>
      <c r="AR73" s="40">
        <f t="shared" si="2"/>
        <v>6</v>
      </c>
      <c r="AS73" s="40">
        <f t="shared" si="3"/>
        <v>20</v>
      </c>
      <c r="AT73" s="40">
        <f t="shared" si="4"/>
        <v>28</v>
      </c>
      <c r="AU73" s="41">
        <f t="shared" si="5"/>
        <v>100</v>
      </c>
      <c r="AV73" s="42">
        <f t="shared" si="6"/>
        <v>67</v>
      </c>
      <c r="AW73" s="25"/>
      <c r="AX73" s="17"/>
      <c r="AY73" s="17"/>
      <c r="AZ73" s="17"/>
      <c r="BA73" s="17"/>
      <c r="BB73" s="17"/>
      <c r="BC73" s="17"/>
      <c r="BD73" s="17"/>
      <c r="BE73" s="17"/>
      <c r="BF73" s="17"/>
      <c r="BG73" s="17"/>
      <c r="BH73" s="17"/>
      <c r="BI73" s="17"/>
      <c r="BJ73" s="17"/>
      <c r="BK73" s="17"/>
      <c r="BL73" s="17"/>
      <c r="BM73" s="16"/>
      <c r="BN73" s="16"/>
      <c r="BO73" s="16"/>
    </row>
    <row r="74" ht="15.75" customHeight="1">
      <c r="A74" s="5"/>
      <c r="B74" s="34" t="s">
        <v>66</v>
      </c>
      <c r="C74" s="34" t="s">
        <v>31</v>
      </c>
      <c r="D74" s="35">
        <v>42810.0</v>
      </c>
      <c r="E74" s="36">
        <v>0.5096180555555555</v>
      </c>
      <c r="F74" s="37">
        <v>88.0</v>
      </c>
      <c r="G74" s="37">
        <v>19.0</v>
      </c>
      <c r="H74" s="37">
        <v>72.0</v>
      </c>
      <c r="I74" s="37">
        <v>35.0</v>
      </c>
      <c r="J74" s="37">
        <v>9.0</v>
      </c>
      <c r="K74" s="37">
        <v>5.0</v>
      </c>
      <c r="L74" s="37">
        <v>57.0</v>
      </c>
      <c r="M74" s="37">
        <v>28.0</v>
      </c>
      <c r="N74" s="37">
        <v>15.0</v>
      </c>
      <c r="O74" s="37">
        <v>7.0</v>
      </c>
      <c r="P74" s="34" t="s">
        <v>32</v>
      </c>
      <c r="Q74" s="38">
        <v>100.0</v>
      </c>
      <c r="R74" s="39">
        <v>88.0</v>
      </c>
      <c r="S74" s="39">
        <v>19.0</v>
      </c>
      <c r="T74" s="5"/>
      <c r="U74" s="5"/>
      <c r="V74" s="5"/>
      <c r="W74" s="5"/>
      <c r="X74" s="5"/>
      <c r="Y74" s="5"/>
      <c r="Z74" s="5"/>
      <c r="AA74" s="5"/>
      <c r="AB74" s="5"/>
      <c r="AC74" s="5"/>
      <c r="AD74" s="5"/>
      <c r="AE74" s="5"/>
      <c r="AF74" s="5"/>
      <c r="AG74" s="5"/>
      <c r="AH74" s="5"/>
      <c r="AI74" s="5"/>
      <c r="AJ74" s="5"/>
      <c r="AK74" s="5"/>
      <c r="AL74" s="5"/>
      <c r="AM74" s="5"/>
      <c r="AN74" s="5"/>
      <c r="AO74" s="5"/>
      <c r="AP74" s="5"/>
      <c r="AQ74" s="5"/>
      <c r="AR74" s="40">
        <f t="shared" si="2"/>
        <v>4</v>
      </c>
      <c r="AS74" s="40">
        <f t="shared" si="3"/>
        <v>12</v>
      </c>
      <c r="AT74" s="40">
        <f t="shared" si="4"/>
        <v>28</v>
      </c>
      <c r="AU74" s="41">
        <f t="shared" si="5"/>
        <v>100</v>
      </c>
      <c r="AV74" s="42">
        <f t="shared" si="6"/>
        <v>88</v>
      </c>
      <c r="AW74" s="25"/>
      <c r="AX74" s="17"/>
      <c r="AY74" s="17"/>
      <c r="AZ74" s="17"/>
      <c r="BA74" s="17"/>
      <c r="BB74" s="17"/>
      <c r="BC74" s="17"/>
      <c r="BD74" s="17"/>
      <c r="BE74" s="17"/>
      <c r="BF74" s="17"/>
      <c r="BG74" s="17"/>
      <c r="BH74" s="17"/>
      <c r="BI74" s="17"/>
      <c r="BJ74" s="17"/>
      <c r="BK74" s="17"/>
      <c r="BL74" s="17"/>
      <c r="BM74" s="16"/>
      <c r="BN74" s="16"/>
      <c r="BO74" s="16"/>
    </row>
    <row r="75" ht="15.75" customHeight="1">
      <c r="A75" s="5"/>
      <c r="B75" s="34" t="s">
        <v>75</v>
      </c>
      <c r="C75" s="34" t="s">
        <v>31</v>
      </c>
      <c r="D75" s="35">
        <v>42858.0</v>
      </c>
      <c r="E75" s="36">
        <v>0.3429513888888889</v>
      </c>
      <c r="F75" s="37">
        <v>90.0</v>
      </c>
      <c r="G75" s="37">
        <v>30.0</v>
      </c>
      <c r="H75" s="37">
        <v>72.0</v>
      </c>
      <c r="I75" s="37">
        <v>35.0</v>
      </c>
      <c r="J75" s="37">
        <v>9.0</v>
      </c>
      <c r="K75" s="37">
        <v>5.0</v>
      </c>
      <c r="L75" s="37">
        <v>57.0</v>
      </c>
      <c r="M75" s="37">
        <v>28.0</v>
      </c>
      <c r="N75" s="37">
        <v>15.0</v>
      </c>
      <c r="O75" s="37">
        <v>7.0</v>
      </c>
      <c r="P75" s="34" t="s">
        <v>32</v>
      </c>
      <c r="Q75" s="38">
        <v>100.0</v>
      </c>
      <c r="R75" s="39">
        <v>90.0</v>
      </c>
      <c r="S75" s="39">
        <v>30.0</v>
      </c>
      <c r="T75" s="5"/>
      <c r="U75" s="5"/>
      <c r="V75" s="5"/>
      <c r="W75" s="5"/>
      <c r="X75" s="5"/>
      <c r="Y75" s="5"/>
      <c r="Z75" s="5"/>
      <c r="AA75" s="5"/>
      <c r="AB75" s="5"/>
      <c r="AC75" s="5"/>
      <c r="AD75" s="5"/>
      <c r="AE75" s="5"/>
      <c r="AF75" s="5"/>
      <c r="AG75" s="5"/>
      <c r="AH75" s="5"/>
      <c r="AI75" s="5"/>
      <c r="AJ75" s="5"/>
      <c r="AK75" s="5"/>
      <c r="AL75" s="5"/>
      <c r="AM75" s="5"/>
      <c r="AN75" s="5"/>
      <c r="AO75" s="5"/>
      <c r="AP75" s="5"/>
      <c r="AQ75" s="5"/>
      <c r="AR75" s="40">
        <f t="shared" si="2"/>
        <v>3</v>
      </c>
      <c r="AS75" s="40">
        <f t="shared" si="3"/>
        <v>8</v>
      </c>
      <c r="AT75" s="40">
        <f t="shared" si="4"/>
        <v>14</v>
      </c>
      <c r="AU75" s="41">
        <f t="shared" si="5"/>
        <v>100</v>
      </c>
      <c r="AV75" s="42">
        <f t="shared" si="6"/>
        <v>90</v>
      </c>
      <c r="AW75" s="25"/>
      <c r="AX75" s="17"/>
      <c r="AY75" s="17"/>
      <c r="AZ75" s="17"/>
      <c r="BA75" s="17"/>
      <c r="BB75" s="17"/>
      <c r="BC75" s="17"/>
      <c r="BD75" s="17"/>
      <c r="BE75" s="17"/>
      <c r="BF75" s="17"/>
      <c r="BG75" s="17"/>
      <c r="BH75" s="17"/>
      <c r="BI75" s="17"/>
      <c r="BJ75" s="17"/>
      <c r="BK75" s="17"/>
      <c r="BL75" s="17"/>
      <c r="BM75" s="16"/>
      <c r="BN75" s="16"/>
      <c r="BO75" s="16"/>
    </row>
    <row r="76" ht="15.75" customHeight="1">
      <c r="A76" s="5"/>
      <c r="B76" s="37" t="s">
        <v>76</v>
      </c>
      <c r="C76" s="34" t="s">
        <v>31</v>
      </c>
      <c r="D76" s="35">
        <v>42859.0</v>
      </c>
      <c r="E76" s="36">
        <v>0.38461805555555556</v>
      </c>
      <c r="F76" s="37">
        <v>90.0</v>
      </c>
      <c r="G76" s="37">
        <v>30.0</v>
      </c>
      <c r="H76" s="37">
        <v>72.0</v>
      </c>
      <c r="I76" s="37">
        <v>35.0</v>
      </c>
      <c r="J76" s="37">
        <v>9.0</v>
      </c>
      <c r="K76" s="37">
        <v>5.0</v>
      </c>
      <c r="L76" s="37">
        <v>57.0</v>
      </c>
      <c r="M76" s="37">
        <v>28.0</v>
      </c>
      <c r="N76" s="37">
        <v>15.0</v>
      </c>
      <c r="O76" s="37">
        <v>7.0</v>
      </c>
      <c r="P76" s="34" t="s">
        <v>32</v>
      </c>
      <c r="Q76" s="38">
        <v>100.0</v>
      </c>
      <c r="R76" s="39">
        <v>90.0</v>
      </c>
      <c r="S76" s="39">
        <v>30.0</v>
      </c>
      <c r="T76" s="5"/>
      <c r="U76" s="5"/>
      <c r="V76" s="5"/>
      <c r="W76" s="5"/>
      <c r="X76" s="5"/>
      <c r="Y76" s="5"/>
      <c r="Z76" s="5"/>
      <c r="AA76" s="5"/>
      <c r="AB76" s="5"/>
      <c r="AC76" s="5"/>
      <c r="AD76" s="5"/>
      <c r="AE76" s="5"/>
      <c r="AF76" s="5"/>
      <c r="AG76" s="5"/>
      <c r="AH76" s="5"/>
      <c r="AI76" s="5"/>
      <c r="AJ76" s="5"/>
      <c r="AK76" s="5"/>
      <c r="AL76" s="5"/>
      <c r="AM76" s="5"/>
      <c r="AN76" s="5"/>
      <c r="AO76" s="5"/>
      <c r="AP76" s="5"/>
      <c r="AQ76" s="5"/>
      <c r="AR76" s="40">
        <f t="shared" si="2"/>
        <v>4</v>
      </c>
      <c r="AS76" s="40">
        <f t="shared" si="3"/>
        <v>9</v>
      </c>
      <c r="AT76" s="40">
        <f t="shared" si="4"/>
        <v>13</v>
      </c>
      <c r="AU76" s="41">
        <f t="shared" si="5"/>
        <v>100</v>
      </c>
      <c r="AV76" s="42">
        <f t="shared" si="6"/>
        <v>90</v>
      </c>
      <c r="AW76" s="25"/>
      <c r="AX76" s="17"/>
      <c r="AY76" s="17"/>
      <c r="AZ76" s="17"/>
      <c r="BA76" s="17"/>
      <c r="BB76" s="17"/>
      <c r="BC76" s="17"/>
      <c r="BD76" s="17"/>
      <c r="BE76" s="17"/>
      <c r="BF76" s="17"/>
      <c r="BG76" s="17"/>
      <c r="BH76" s="17"/>
      <c r="BI76" s="17"/>
      <c r="BJ76" s="17"/>
      <c r="BK76" s="17"/>
      <c r="BL76" s="17"/>
      <c r="BM76" s="16"/>
      <c r="BN76" s="16"/>
      <c r="BO76" s="16"/>
    </row>
    <row r="77" ht="15.75" customHeight="1">
      <c r="A77" s="5"/>
      <c r="B77" s="37" t="s">
        <v>77</v>
      </c>
      <c r="C77" s="34" t="s">
        <v>31</v>
      </c>
      <c r="D77" s="35">
        <v>42921.0</v>
      </c>
      <c r="E77" s="36">
        <v>0.4262847222222222</v>
      </c>
      <c r="F77" s="37">
        <v>67.0</v>
      </c>
      <c r="G77" s="37">
        <v>30.0</v>
      </c>
      <c r="H77" s="37">
        <v>72.0</v>
      </c>
      <c r="I77" s="37">
        <v>35.0</v>
      </c>
      <c r="J77" s="37">
        <v>9.0</v>
      </c>
      <c r="K77" s="37">
        <v>5.0</v>
      </c>
      <c r="L77" s="37">
        <v>57.0</v>
      </c>
      <c r="M77" s="37">
        <v>28.0</v>
      </c>
      <c r="N77" s="37">
        <v>15.0</v>
      </c>
      <c r="O77" s="37">
        <v>7.0</v>
      </c>
      <c r="P77" s="34" t="s">
        <v>32</v>
      </c>
      <c r="Q77" s="38">
        <v>100.0</v>
      </c>
      <c r="R77" s="39">
        <v>67.0</v>
      </c>
      <c r="S77" s="39">
        <v>30.0</v>
      </c>
      <c r="T77" s="5"/>
      <c r="U77" s="5"/>
      <c r="V77" s="5"/>
      <c r="W77" s="5"/>
      <c r="X77" s="5"/>
      <c r="Y77" s="5"/>
      <c r="Z77" s="5"/>
      <c r="AA77" s="5"/>
      <c r="AB77" s="5"/>
      <c r="AC77" s="5"/>
      <c r="AD77" s="5"/>
      <c r="AE77" s="5"/>
      <c r="AF77" s="5"/>
      <c r="AG77" s="5"/>
      <c r="AH77" s="5"/>
      <c r="AI77" s="5"/>
      <c r="AJ77" s="5"/>
      <c r="AK77" s="5"/>
      <c r="AL77" s="5"/>
      <c r="AM77" s="5"/>
      <c r="AN77" s="5"/>
      <c r="AO77" s="5"/>
      <c r="AP77" s="5"/>
      <c r="AQ77" s="5"/>
      <c r="AR77" s="40">
        <f t="shared" si="2"/>
        <v>3</v>
      </c>
      <c r="AS77" s="40">
        <f t="shared" si="3"/>
        <v>10</v>
      </c>
      <c r="AT77" s="40">
        <f t="shared" si="4"/>
        <v>14</v>
      </c>
      <c r="AU77" s="41">
        <f t="shared" si="5"/>
        <v>100</v>
      </c>
      <c r="AV77" s="42">
        <f t="shared" si="6"/>
        <v>67</v>
      </c>
      <c r="AW77" s="25"/>
      <c r="AX77" s="17"/>
      <c r="AY77" s="17"/>
      <c r="AZ77" s="17"/>
      <c r="BA77" s="17"/>
      <c r="BB77" s="17"/>
      <c r="BC77" s="17"/>
      <c r="BD77" s="17"/>
      <c r="BE77" s="17"/>
      <c r="BF77" s="17"/>
      <c r="BG77" s="17"/>
      <c r="BH77" s="17"/>
      <c r="BI77" s="17"/>
      <c r="BJ77" s="17"/>
      <c r="BK77" s="17"/>
      <c r="BL77" s="17"/>
      <c r="BM77" s="16"/>
      <c r="BN77" s="16"/>
      <c r="BO77" s="16"/>
    </row>
    <row r="78" ht="15.75" customHeight="1">
      <c r="A78" s="5"/>
      <c r="B78" s="34" t="s">
        <v>66</v>
      </c>
      <c r="C78" s="34" t="s">
        <v>31</v>
      </c>
      <c r="D78" s="35">
        <v>42922.0</v>
      </c>
      <c r="E78" s="36">
        <v>0.4679513888888889</v>
      </c>
      <c r="F78" s="37">
        <v>67.0</v>
      </c>
      <c r="G78" s="37">
        <v>20.0</v>
      </c>
      <c r="H78" s="37">
        <v>72.0</v>
      </c>
      <c r="I78" s="37">
        <v>35.0</v>
      </c>
      <c r="J78" s="37">
        <v>9.0</v>
      </c>
      <c r="K78" s="37">
        <v>5.0</v>
      </c>
      <c r="L78" s="37">
        <v>57.0</v>
      </c>
      <c r="M78" s="37">
        <v>28.0</v>
      </c>
      <c r="N78" s="37">
        <v>15.0</v>
      </c>
      <c r="O78" s="37">
        <v>7.0</v>
      </c>
      <c r="P78" s="34" t="s">
        <v>32</v>
      </c>
      <c r="Q78" s="38">
        <v>100.0</v>
      </c>
      <c r="R78" s="39">
        <v>67.0</v>
      </c>
      <c r="S78" s="39">
        <v>20.0</v>
      </c>
      <c r="T78" s="5"/>
      <c r="U78" s="5"/>
      <c r="V78" s="5"/>
      <c r="W78" s="5"/>
      <c r="X78" s="5"/>
      <c r="Y78" s="5"/>
      <c r="Z78" s="5"/>
      <c r="AA78" s="5"/>
      <c r="AB78" s="5"/>
      <c r="AC78" s="5"/>
      <c r="AD78" s="5"/>
      <c r="AE78" s="5"/>
      <c r="AF78" s="5"/>
      <c r="AG78" s="5"/>
      <c r="AH78" s="5"/>
      <c r="AI78" s="5"/>
      <c r="AJ78" s="5"/>
      <c r="AK78" s="5"/>
      <c r="AL78" s="5"/>
      <c r="AM78" s="5"/>
      <c r="AN78" s="5"/>
      <c r="AO78" s="5"/>
      <c r="AP78" s="5"/>
      <c r="AQ78" s="5"/>
      <c r="AR78" s="40">
        <f t="shared" si="2"/>
        <v>4</v>
      </c>
      <c r="AS78" s="40">
        <f t="shared" si="3"/>
        <v>11</v>
      </c>
      <c r="AT78" s="40">
        <f t="shared" si="4"/>
        <v>28</v>
      </c>
      <c r="AU78" s="41">
        <f t="shared" si="5"/>
        <v>100</v>
      </c>
      <c r="AV78" s="42">
        <f t="shared" si="6"/>
        <v>67</v>
      </c>
      <c r="AW78" s="25"/>
      <c r="AX78" s="17"/>
      <c r="AY78" s="17"/>
      <c r="AZ78" s="17"/>
      <c r="BA78" s="17"/>
      <c r="BB78" s="17"/>
      <c r="BC78" s="17"/>
      <c r="BD78" s="17"/>
      <c r="BE78" s="17"/>
      <c r="BF78" s="17"/>
      <c r="BG78" s="17"/>
      <c r="BH78" s="17"/>
      <c r="BI78" s="17"/>
      <c r="BJ78" s="17"/>
      <c r="BK78" s="17"/>
      <c r="BL78" s="17"/>
      <c r="BM78" s="16"/>
      <c r="BN78" s="16"/>
      <c r="BO78" s="16"/>
    </row>
    <row r="79" ht="15.75" customHeight="1">
      <c r="A79" s="5"/>
      <c r="B79" s="34" t="s">
        <v>66</v>
      </c>
      <c r="C79" s="34" t="s">
        <v>31</v>
      </c>
      <c r="D79" s="35">
        <v>42954.0</v>
      </c>
      <c r="E79" s="36">
        <v>0.5096180555555555</v>
      </c>
      <c r="F79" s="37">
        <v>67.0</v>
      </c>
      <c r="G79" s="37">
        <v>22.0</v>
      </c>
      <c r="H79" s="37">
        <v>72.0</v>
      </c>
      <c r="I79" s="37">
        <v>35.0</v>
      </c>
      <c r="J79" s="37">
        <v>9.0</v>
      </c>
      <c r="K79" s="37">
        <v>5.0</v>
      </c>
      <c r="L79" s="37">
        <v>57.0</v>
      </c>
      <c r="M79" s="37">
        <v>28.0</v>
      </c>
      <c r="N79" s="37">
        <v>15.0</v>
      </c>
      <c r="O79" s="37">
        <v>7.0</v>
      </c>
      <c r="P79" s="34" t="s">
        <v>32</v>
      </c>
      <c r="Q79" s="38">
        <v>100.0</v>
      </c>
      <c r="R79" s="39">
        <v>67.0</v>
      </c>
      <c r="S79" s="39">
        <v>22.0</v>
      </c>
      <c r="T79" s="5"/>
      <c r="U79" s="5"/>
      <c r="V79" s="5"/>
      <c r="W79" s="5"/>
      <c r="X79" s="5"/>
      <c r="Y79" s="5"/>
      <c r="Z79" s="5"/>
      <c r="AA79" s="5"/>
      <c r="AB79" s="5"/>
      <c r="AC79" s="5"/>
      <c r="AD79" s="5"/>
      <c r="AE79" s="5"/>
      <c r="AF79" s="5"/>
      <c r="AG79" s="5"/>
      <c r="AH79" s="5"/>
      <c r="AI79" s="5"/>
      <c r="AJ79" s="5"/>
      <c r="AK79" s="5"/>
      <c r="AL79" s="5"/>
      <c r="AM79" s="5"/>
      <c r="AN79" s="5"/>
      <c r="AO79" s="5"/>
      <c r="AP79" s="5"/>
      <c r="AQ79" s="5"/>
      <c r="AR79" s="40">
        <f t="shared" si="2"/>
        <v>1</v>
      </c>
      <c r="AS79" s="40">
        <f t="shared" si="3"/>
        <v>12</v>
      </c>
      <c r="AT79" s="40">
        <f t="shared" si="4"/>
        <v>28</v>
      </c>
      <c r="AU79" s="41">
        <f t="shared" si="5"/>
        <v>100</v>
      </c>
      <c r="AV79" s="42">
        <f t="shared" si="6"/>
        <v>67</v>
      </c>
      <c r="AW79" s="25"/>
      <c r="AX79" s="17"/>
      <c r="AY79" s="17"/>
      <c r="AZ79" s="17"/>
      <c r="BA79" s="17"/>
      <c r="BB79" s="17"/>
      <c r="BC79" s="17"/>
      <c r="BD79" s="17"/>
      <c r="BE79" s="17"/>
      <c r="BF79" s="17"/>
      <c r="BG79" s="17"/>
      <c r="BH79" s="17"/>
      <c r="BI79" s="17"/>
      <c r="BJ79" s="17"/>
      <c r="BK79" s="17"/>
      <c r="BL79" s="17"/>
      <c r="BM79" s="16"/>
      <c r="BN79" s="16"/>
      <c r="BO79" s="16"/>
    </row>
    <row r="80" ht="15.75" customHeight="1">
      <c r="A80" s="5"/>
      <c r="B80" s="34" t="s">
        <v>66</v>
      </c>
      <c r="C80" s="34" t="s">
        <v>31</v>
      </c>
      <c r="D80" s="35">
        <v>42863.0</v>
      </c>
      <c r="E80" s="36">
        <v>0.5512847222222222</v>
      </c>
      <c r="F80" s="37">
        <v>20.0</v>
      </c>
      <c r="G80" s="37">
        <v>14.0</v>
      </c>
      <c r="H80" s="37">
        <v>72.0</v>
      </c>
      <c r="I80" s="37">
        <v>35.0</v>
      </c>
      <c r="J80" s="37">
        <v>9.0</v>
      </c>
      <c r="K80" s="37">
        <v>5.0</v>
      </c>
      <c r="L80" s="37">
        <v>57.0</v>
      </c>
      <c r="M80" s="37">
        <v>28.0</v>
      </c>
      <c r="N80" s="37">
        <v>15.0</v>
      </c>
      <c r="O80" s="37">
        <v>7.0</v>
      </c>
      <c r="P80" s="34" t="s">
        <v>32</v>
      </c>
      <c r="Q80" s="38">
        <v>100.0</v>
      </c>
      <c r="R80" s="39">
        <v>20.0</v>
      </c>
      <c r="S80" s="39">
        <v>14.0</v>
      </c>
      <c r="T80" s="5"/>
      <c r="U80" s="5"/>
      <c r="V80" s="5"/>
      <c r="W80" s="5"/>
      <c r="X80" s="5"/>
      <c r="Y80" s="5"/>
      <c r="Z80" s="5"/>
      <c r="AA80" s="5"/>
      <c r="AB80" s="5"/>
      <c r="AC80" s="5"/>
      <c r="AD80" s="5"/>
      <c r="AE80" s="5"/>
      <c r="AF80" s="5"/>
      <c r="AG80" s="5"/>
      <c r="AH80" s="5"/>
      <c r="AI80" s="5"/>
      <c r="AJ80" s="5"/>
      <c r="AK80" s="5"/>
      <c r="AL80" s="5"/>
      <c r="AM80" s="5"/>
      <c r="AN80" s="5"/>
      <c r="AO80" s="5"/>
      <c r="AP80" s="5"/>
      <c r="AQ80" s="5"/>
      <c r="AR80" s="40">
        <f t="shared" si="2"/>
        <v>1</v>
      </c>
      <c r="AS80" s="40">
        <f t="shared" si="3"/>
        <v>13</v>
      </c>
      <c r="AT80" s="40">
        <f t="shared" si="4"/>
        <v>28</v>
      </c>
      <c r="AU80" s="41">
        <f t="shared" si="5"/>
        <v>100</v>
      </c>
      <c r="AV80" s="42">
        <f t="shared" si="6"/>
        <v>20</v>
      </c>
      <c r="AW80" s="25"/>
      <c r="AX80" s="17"/>
      <c r="AY80" s="17"/>
      <c r="AZ80" s="17"/>
      <c r="BA80" s="17"/>
      <c r="BB80" s="17"/>
      <c r="BC80" s="17"/>
      <c r="BD80" s="17"/>
      <c r="BE80" s="17"/>
      <c r="BF80" s="17"/>
      <c r="BG80" s="17"/>
      <c r="BH80" s="17"/>
      <c r="BI80" s="17"/>
      <c r="BJ80" s="17"/>
      <c r="BK80" s="17"/>
      <c r="BL80" s="17"/>
      <c r="BM80" s="16"/>
      <c r="BN80" s="16"/>
      <c r="BO80" s="16"/>
    </row>
    <row r="81" ht="15.75" customHeight="1">
      <c r="A81" s="5"/>
      <c r="B81" s="34" t="s">
        <v>66</v>
      </c>
      <c r="C81" s="34" t="s">
        <v>31</v>
      </c>
      <c r="D81" s="35">
        <v>42925.0</v>
      </c>
      <c r="E81" s="36">
        <v>0.5929513888888889</v>
      </c>
      <c r="F81" s="37">
        <v>12.0</v>
      </c>
      <c r="G81" s="37">
        <v>15.0</v>
      </c>
      <c r="H81" s="37">
        <v>72.0</v>
      </c>
      <c r="I81" s="37">
        <v>35.0</v>
      </c>
      <c r="J81" s="37">
        <v>9.0</v>
      </c>
      <c r="K81" s="37">
        <v>5.0</v>
      </c>
      <c r="L81" s="37">
        <v>57.0</v>
      </c>
      <c r="M81" s="37">
        <v>28.0</v>
      </c>
      <c r="N81" s="37">
        <v>15.0</v>
      </c>
      <c r="O81" s="37">
        <v>7.0</v>
      </c>
      <c r="P81" s="34" t="s">
        <v>32</v>
      </c>
      <c r="Q81" s="38">
        <v>100.0</v>
      </c>
      <c r="R81" s="39">
        <v>12.0</v>
      </c>
      <c r="S81" s="39">
        <v>15.0</v>
      </c>
      <c r="T81" s="5"/>
      <c r="U81" s="5"/>
      <c r="V81" s="5"/>
      <c r="W81" s="5"/>
      <c r="X81" s="5"/>
      <c r="Y81" s="5"/>
      <c r="Z81" s="5"/>
      <c r="AA81" s="5"/>
      <c r="AB81" s="5"/>
      <c r="AC81" s="5"/>
      <c r="AD81" s="5"/>
      <c r="AE81" s="5"/>
      <c r="AF81" s="5"/>
      <c r="AG81" s="5"/>
      <c r="AH81" s="5"/>
      <c r="AI81" s="5"/>
      <c r="AJ81" s="5"/>
      <c r="AK81" s="5"/>
      <c r="AL81" s="5"/>
      <c r="AM81" s="5"/>
      <c r="AN81" s="5"/>
      <c r="AO81" s="5"/>
      <c r="AP81" s="5"/>
      <c r="AQ81" s="5"/>
      <c r="AR81" s="40">
        <f t="shared" si="2"/>
        <v>7</v>
      </c>
      <c r="AS81" s="40">
        <f t="shared" si="3"/>
        <v>14</v>
      </c>
      <c r="AT81" s="40">
        <f t="shared" si="4"/>
        <v>28</v>
      </c>
      <c r="AU81" s="41">
        <f t="shared" si="5"/>
        <v>100</v>
      </c>
      <c r="AV81" s="42">
        <f t="shared" si="6"/>
        <v>12</v>
      </c>
      <c r="AW81" s="25"/>
      <c r="AX81" s="17"/>
      <c r="AY81" s="17"/>
      <c r="AZ81" s="17"/>
      <c r="BA81" s="17"/>
      <c r="BB81" s="17"/>
      <c r="BC81" s="17"/>
      <c r="BD81" s="17"/>
      <c r="BE81" s="17"/>
      <c r="BF81" s="17"/>
      <c r="BG81" s="17"/>
      <c r="BH81" s="17"/>
      <c r="BI81" s="17"/>
      <c r="BJ81" s="17"/>
      <c r="BK81" s="17"/>
      <c r="BL81" s="17"/>
      <c r="BM81" s="16"/>
      <c r="BN81" s="16"/>
      <c r="BO81" s="16"/>
    </row>
    <row r="82" ht="15.75" customHeight="1">
      <c r="A82" s="5"/>
      <c r="B82" s="34" t="s">
        <v>66</v>
      </c>
      <c r="C82" s="34" t="s">
        <v>31</v>
      </c>
      <c r="D82" s="35">
        <v>42926.0</v>
      </c>
      <c r="E82" s="36">
        <v>0.6346180555555555</v>
      </c>
      <c r="F82" s="37">
        <v>34.0</v>
      </c>
      <c r="G82" s="37">
        <v>3.0</v>
      </c>
      <c r="H82" s="37">
        <v>72.0</v>
      </c>
      <c r="I82" s="37">
        <v>35.0</v>
      </c>
      <c r="J82" s="37">
        <v>9.0</v>
      </c>
      <c r="K82" s="37">
        <v>5.0</v>
      </c>
      <c r="L82" s="37">
        <v>57.0</v>
      </c>
      <c r="M82" s="37">
        <v>28.0</v>
      </c>
      <c r="N82" s="37">
        <v>15.0</v>
      </c>
      <c r="O82" s="37">
        <v>7.0</v>
      </c>
      <c r="P82" s="34" t="s">
        <v>32</v>
      </c>
      <c r="Q82" s="38">
        <v>100.0</v>
      </c>
      <c r="R82" s="39">
        <v>34.0</v>
      </c>
      <c r="S82" s="39">
        <v>3.0</v>
      </c>
      <c r="T82" s="5"/>
      <c r="U82" s="5"/>
      <c r="V82" s="5"/>
      <c r="W82" s="5"/>
      <c r="X82" s="5"/>
      <c r="Y82" s="5"/>
      <c r="Z82" s="5"/>
      <c r="AA82" s="5"/>
      <c r="AB82" s="5"/>
      <c r="AC82" s="5"/>
      <c r="AD82" s="5"/>
      <c r="AE82" s="5"/>
      <c r="AF82" s="5"/>
      <c r="AG82" s="5"/>
      <c r="AH82" s="5"/>
      <c r="AI82" s="5"/>
      <c r="AJ82" s="5"/>
      <c r="AK82" s="5"/>
      <c r="AL82" s="5"/>
      <c r="AM82" s="5"/>
      <c r="AN82" s="5"/>
      <c r="AO82" s="5"/>
      <c r="AP82" s="5"/>
      <c r="AQ82" s="5"/>
      <c r="AR82" s="40">
        <f t="shared" si="2"/>
        <v>1</v>
      </c>
      <c r="AS82" s="40">
        <f t="shared" si="3"/>
        <v>15</v>
      </c>
      <c r="AT82" s="40">
        <f t="shared" si="4"/>
        <v>28</v>
      </c>
      <c r="AU82" s="41">
        <f t="shared" si="5"/>
        <v>100</v>
      </c>
      <c r="AV82" s="42">
        <f t="shared" si="6"/>
        <v>34</v>
      </c>
      <c r="AW82" s="25"/>
      <c r="AX82" s="17"/>
      <c r="AY82" s="17"/>
      <c r="AZ82" s="17"/>
      <c r="BA82" s="17"/>
      <c r="BB82" s="17"/>
      <c r="BC82" s="17"/>
      <c r="BD82" s="17"/>
      <c r="BE82" s="17"/>
      <c r="BF82" s="17"/>
      <c r="BG82" s="17"/>
      <c r="BH82" s="17"/>
      <c r="BI82" s="17"/>
      <c r="BJ82" s="17"/>
      <c r="BK82" s="17"/>
      <c r="BL82" s="17"/>
      <c r="BM82" s="16"/>
      <c r="BN82" s="16"/>
      <c r="BO82" s="16"/>
    </row>
    <row r="83" ht="15.75" customHeight="1">
      <c r="A83" s="5"/>
      <c r="B83" s="34" t="s">
        <v>66</v>
      </c>
      <c r="C83" s="34" t="s">
        <v>31</v>
      </c>
      <c r="D83" s="35">
        <v>42866.0</v>
      </c>
      <c r="E83" s="36">
        <v>0.6762847222222222</v>
      </c>
      <c r="F83" s="37">
        <v>67.0</v>
      </c>
      <c r="G83" s="37">
        <v>3.0</v>
      </c>
      <c r="H83" s="37">
        <v>72.0</v>
      </c>
      <c r="I83" s="37">
        <v>35.0</v>
      </c>
      <c r="J83" s="37">
        <v>9.0</v>
      </c>
      <c r="K83" s="37">
        <v>5.0</v>
      </c>
      <c r="L83" s="37">
        <v>57.0</v>
      </c>
      <c r="M83" s="37">
        <v>28.0</v>
      </c>
      <c r="N83" s="37">
        <v>15.0</v>
      </c>
      <c r="O83" s="37">
        <v>7.0</v>
      </c>
      <c r="P83" s="34" t="s">
        <v>32</v>
      </c>
      <c r="Q83" s="38">
        <v>100.0</v>
      </c>
      <c r="R83" s="39">
        <v>67.0</v>
      </c>
      <c r="S83" s="39">
        <v>3.0</v>
      </c>
      <c r="T83" s="5"/>
      <c r="U83" s="5"/>
      <c r="V83" s="5"/>
      <c r="W83" s="5"/>
      <c r="X83" s="5"/>
      <c r="Y83" s="5"/>
      <c r="Z83" s="5"/>
      <c r="AA83" s="5"/>
      <c r="AB83" s="5"/>
      <c r="AC83" s="5"/>
      <c r="AD83" s="5"/>
      <c r="AE83" s="5"/>
      <c r="AF83" s="5"/>
      <c r="AG83" s="5"/>
      <c r="AH83" s="5"/>
      <c r="AI83" s="5"/>
      <c r="AJ83" s="5"/>
      <c r="AK83" s="5"/>
      <c r="AL83" s="5"/>
      <c r="AM83" s="5"/>
      <c r="AN83" s="5"/>
      <c r="AO83" s="5"/>
      <c r="AP83" s="5"/>
      <c r="AQ83" s="5"/>
      <c r="AR83" s="40">
        <f t="shared" si="2"/>
        <v>4</v>
      </c>
      <c r="AS83" s="40">
        <f t="shared" si="3"/>
        <v>16</v>
      </c>
      <c r="AT83" s="40">
        <f t="shared" si="4"/>
        <v>28</v>
      </c>
      <c r="AU83" s="41">
        <f t="shared" si="5"/>
        <v>100</v>
      </c>
      <c r="AV83" s="42">
        <f t="shared" si="6"/>
        <v>67</v>
      </c>
      <c r="AW83" s="25"/>
      <c r="AX83" s="17"/>
      <c r="AY83" s="17"/>
      <c r="AZ83" s="17"/>
      <c r="BA83" s="17"/>
      <c r="BB83" s="17"/>
      <c r="BC83" s="17"/>
      <c r="BD83" s="17"/>
      <c r="BE83" s="17"/>
      <c r="BF83" s="17"/>
      <c r="BG83" s="17"/>
      <c r="BH83" s="17"/>
      <c r="BI83" s="17"/>
      <c r="BJ83" s="17"/>
      <c r="BK83" s="17"/>
      <c r="BL83" s="17"/>
      <c r="BM83" s="16"/>
      <c r="BN83" s="16"/>
      <c r="BO83" s="16"/>
    </row>
    <row r="84" ht="15.75" customHeight="1">
      <c r="A84" s="5"/>
      <c r="B84" s="34" t="s">
        <v>78</v>
      </c>
      <c r="C84" s="34" t="s">
        <v>31</v>
      </c>
      <c r="D84" s="35">
        <v>42887.0</v>
      </c>
      <c r="E84" s="36">
        <v>0.3665393518518518</v>
      </c>
      <c r="F84" s="37">
        <v>80.0</v>
      </c>
      <c r="G84" s="37">
        <v>25.0</v>
      </c>
      <c r="H84" s="37">
        <v>92.0</v>
      </c>
      <c r="I84" s="37">
        <v>30.0</v>
      </c>
      <c r="J84" s="37">
        <v>14.0</v>
      </c>
      <c r="K84" s="37">
        <v>4.0</v>
      </c>
      <c r="L84" s="37">
        <v>73.0</v>
      </c>
      <c r="M84" s="37">
        <v>24.0</v>
      </c>
      <c r="N84" s="37">
        <v>19.0</v>
      </c>
      <c r="O84" s="37">
        <v>6.0</v>
      </c>
      <c r="P84" s="34" t="s">
        <v>32</v>
      </c>
      <c r="Q84" s="38">
        <v>100.0</v>
      </c>
      <c r="R84" s="39">
        <v>80.0</v>
      </c>
      <c r="S84" s="39">
        <v>25.0</v>
      </c>
      <c r="T84" s="5"/>
      <c r="U84" s="5"/>
      <c r="V84" s="5"/>
      <c r="W84" s="5"/>
      <c r="X84" s="5"/>
      <c r="Y84" s="5"/>
      <c r="Z84" s="5"/>
      <c r="AA84" s="5"/>
      <c r="AB84" s="5"/>
      <c r="AC84" s="5"/>
      <c r="AD84" s="5"/>
      <c r="AE84" s="5"/>
      <c r="AF84" s="5"/>
      <c r="AG84" s="5"/>
      <c r="AH84" s="5"/>
      <c r="AI84" s="5"/>
      <c r="AJ84" s="5"/>
      <c r="AK84" s="5"/>
      <c r="AL84" s="5"/>
      <c r="AM84" s="5"/>
      <c r="AN84" s="5"/>
      <c r="AO84" s="5"/>
      <c r="AP84" s="5"/>
      <c r="AQ84" s="5"/>
      <c r="AR84" s="40">
        <f t="shared" si="2"/>
        <v>4</v>
      </c>
      <c r="AS84" s="40">
        <f t="shared" si="3"/>
        <v>8</v>
      </c>
      <c r="AT84" s="40">
        <f t="shared" si="4"/>
        <v>72</v>
      </c>
      <c r="AU84" s="41">
        <f t="shared" si="5"/>
        <v>100</v>
      </c>
      <c r="AV84" s="42">
        <f t="shared" si="6"/>
        <v>80</v>
      </c>
      <c r="AW84" s="25"/>
      <c r="AX84" s="17"/>
      <c r="AY84" s="17"/>
      <c r="AZ84" s="17"/>
      <c r="BA84" s="17"/>
      <c r="BB84" s="17"/>
      <c r="BC84" s="17"/>
      <c r="BD84" s="17"/>
      <c r="BE84" s="17"/>
      <c r="BF84" s="17"/>
      <c r="BG84" s="17"/>
      <c r="BH84" s="17"/>
      <c r="BI84" s="17"/>
      <c r="BJ84" s="17"/>
      <c r="BK84" s="17"/>
      <c r="BL84" s="17"/>
      <c r="BM84" s="16"/>
      <c r="BN84" s="16"/>
      <c r="BO84" s="16"/>
    </row>
    <row r="85" ht="15.75" customHeight="1">
      <c r="A85" s="5"/>
      <c r="B85" s="34" t="s">
        <v>78</v>
      </c>
      <c r="C85" s="34" t="s">
        <v>31</v>
      </c>
      <c r="D85" s="35">
        <v>42887.0</v>
      </c>
      <c r="E85" s="36">
        <v>0.6524652777777777</v>
      </c>
      <c r="F85" s="37">
        <v>50.0</v>
      </c>
      <c r="G85" s="37">
        <v>18.0</v>
      </c>
      <c r="H85" s="37">
        <v>87.0</v>
      </c>
      <c r="I85" s="37">
        <v>23.0</v>
      </c>
      <c r="J85" s="37">
        <v>14.0</v>
      </c>
      <c r="K85" s="37">
        <v>2.0</v>
      </c>
      <c r="L85" s="37">
        <v>65.0</v>
      </c>
      <c r="M85" s="37">
        <v>18.0</v>
      </c>
      <c r="N85" s="37">
        <v>22.0</v>
      </c>
      <c r="O85" s="37">
        <v>5.0</v>
      </c>
      <c r="P85" s="34" t="s">
        <v>32</v>
      </c>
      <c r="Q85" s="38">
        <v>100.0</v>
      </c>
      <c r="R85" s="39">
        <v>50.0</v>
      </c>
      <c r="S85" s="39">
        <v>18.0</v>
      </c>
      <c r="T85" s="5"/>
      <c r="U85" s="5"/>
      <c r="V85" s="5"/>
      <c r="W85" s="5"/>
      <c r="X85" s="5"/>
      <c r="Y85" s="5"/>
      <c r="Z85" s="5"/>
      <c r="AA85" s="5"/>
      <c r="AB85" s="5"/>
      <c r="AC85" s="5"/>
      <c r="AD85" s="5"/>
      <c r="AE85" s="5"/>
      <c r="AF85" s="5"/>
      <c r="AG85" s="5"/>
      <c r="AH85" s="5"/>
      <c r="AI85" s="5"/>
      <c r="AJ85" s="5"/>
      <c r="AK85" s="5"/>
      <c r="AL85" s="5"/>
      <c r="AM85" s="5"/>
      <c r="AN85" s="5"/>
      <c r="AO85" s="5"/>
      <c r="AP85" s="5"/>
      <c r="AQ85" s="5"/>
      <c r="AR85" s="40">
        <f t="shared" si="2"/>
        <v>4</v>
      </c>
      <c r="AS85" s="40">
        <f t="shared" si="3"/>
        <v>15</v>
      </c>
      <c r="AT85" s="40">
        <f t="shared" si="4"/>
        <v>72</v>
      </c>
      <c r="AU85" s="41">
        <f t="shared" si="5"/>
        <v>100</v>
      </c>
      <c r="AV85" s="42">
        <f t="shared" si="6"/>
        <v>50</v>
      </c>
      <c r="AW85" s="25"/>
      <c r="AX85" s="17"/>
      <c r="AY85" s="17"/>
      <c r="AZ85" s="17"/>
      <c r="BA85" s="17"/>
      <c r="BB85" s="17"/>
      <c r="BC85" s="17"/>
      <c r="BD85" s="17"/>
      <c r="BE85" s="17"/>
      <c r="BF85" s="17"/>
      <c r="BG85" s="17"/>
      <c r="BH85" s="17"/>
      <c r="BI85" s="17"/>
      <c r="BJ85" s="17"/>
      <c r="BK85" s="17"/>
      <c r="BL85" s="17"/>
      <c r="BM85" s="16"/>
      <c r="BN85" s="16"/>
      <c r="BO85" s="16"/>
    </row>
    <row r="86" ht="15.75" customHeight="1">
      <c r="A86" s="5"/>
      <c r="B86" s="34" t="s">
        <v>78</v>
      </c>
      <c r="C86" s="34" t="s">
        <v>31</v>
      </c>
      <c r="D86" s="35">
        <v>42938.0</v>
      </c>
      <c r="E86" s="36">
        <v>0.4930439814814815</v>
      </c>
      <c r="F86" s="37">
        <v>82.0</v>
      </c>
      <c r="G86" s="37">
        <v>15.0</v>
      </c>
      <c r="H86" s="37">
        <v>87.0</v>
      </c>
      <c r="I86" s="37">
        <v>20.0</v>
      </c>
      <c r="J86" s="37">
        <v>15.0</v>
      </c>
      <c r="K86" s="37">
        <v>1.0</v>
      </c>
      <c r="L86" s="37">
        <v>60.0</v>
      </c>
      <c r="M86" s="37">
        <v>16.0</v>
      </c>
      <c r="N86" s="37">
        <v>27.0</v>
      </c>
      <c r="O86" s="37">
        <v>4.0</v>
      </c>
      <c r="P86" s="34" t="s">
        <v>32</v>
      </c>
      <c r="Q86" s="38">
        <v>100.0</v>
      </c>
      <c r="R86" s="39">
        <v>82.0</v>
      </c>
      <c r="S86" s="39">
        <v>15.0</v>
      </c>
      <c r="T86" s="5"/>
      <c r="U86" s="5"/>
      <c r="V86" s="5"/>
      <c r="W86" s="5"/>
      <c r="X86" s="5"/>
      <c r="Y86" s="5"/>
      <c r="Z86" s="5"/>
      <c r="AA86" s="5"/>
      <c r="AB86" s="5"/>
      <c r="AC86" s="5"/>
      <c r="AD86" s="5"/>
      <c r="AE86" s="5"/>
      <c r="AF86" s="5"/>
      <c r="AG86" s="5"/>
      <c r="AH86" s="5"/>
      <c r="AI86" s="5"/>
      <c r="AJ86" s="5"/>
      <c r="AK86" s="5"/>
      <c r="AL86" s="5"/>
      <c r="AM86" s="5"/>
      <c r="AN86" s="5"/>
      <c r="AO86" s="5"/>
      <c r="AP86" s="5"/>
      <c r="AQ86" s="5"/>
      <c r="AR86" s="40">
        <f t="shared" si="2"/>
        <v>6</v>
      </c>
      <c r="AS86" s="40">
        <f t="shared" si="3"/>
        <v>11</v>
      </c>
      <c r="AT86" s="40">
        <f t="shared" si="4"/>
        <v>72</v>
      </c>
      <c r="AU86" s="41">
        <f t="shared" si="5"/>
        <v>100</v>
      </c>
      <c r="AV86" s="42">
        <f t="shared" si="6"/>
        <v>82</v>
      </c>
      <c r="AW86" s="25"/>
      <c r="AX86" s="17"/>
      <c r="AY86" s="17"/>
      <c r="AZ86" s="17"/>
      <c r="BA86" s="17"/>
      <c r="BB86" s="17"/>
      <c r="BC86" s="17"/>
      <c r="BD86" s="17"/>
      <c r="BE86" s="17"/>
      <c r="BF86" s="17"/>
      <c r="BG86" s="17"/>
      <c r="BH86" s="17"/>
      <c r="BI86" s="17"/>
      <c r="BJ86" s="17"/>
      <c r="BK86" s="17"/>
      <c r="BL86" s="17"/>
      <c r="BM86" s="16"/>
      <c r="BN86" s="16"/>
      <c r="BO86" s="16"/>
    </row>
    <row r="87" ht="15.75" customHeight="1">
      <c r="A87" s="5"/>
      <c r="B87" s="34" t="s">
        <v>79</v>
      </c>
      <c r="C87" s="34" t="s">
        <v>31</v>
      </c>
      <c r="D87" s="35">
        <v>42927.0</v>
      </c>
      <c r="E87" s="36">
        <v>0.5628703703703704</v>
      </c>
      <c r="F87" s="37">
        <v>78.0</v>
      </c>
      <c r="G87" s="37">
        <v>10.0</v>
      </c>
      <c r="H87" s="37">
        <v>83.0</v>
      </c>
      <c r="I87" s="37">
        <v>15.0</v>
      </c>
      <c r="J87" s="37">
        <v>22.0</v>
      </c>
      <c r="K87" s="37">
        <v>2.0</v>
      </c>
      <c r="L87" s="37">
        <v>53.0</v>
      </c>
      <c r="M87" s="37">
        <v>12.0</v>
      </c>
      <c r="N87" s="37">
        <v>30.0</v>
      </c>
      <c r="O87" s="37">
        <v>3.0</v>
      </c>
      <c r="P87" s="34" t="s">
        <v>32</v>
      </c>
      <c r="Q87" s="38">
        <v>100.0</v>
      </c>
      <c r="R87" s="39">
        <v>78.0</v>
      </c>
      <c r="S87" s="39">
        <v>10.0</v>
      </c>
      <c r="T87" s="5"/>
      <c r="U87" s="5"/>
      <c r="V87" s="5"/>
      <c r="W87" s="5"/>
      <c r="X87" s="5"/>
      <c r="Y87" s="5"/>
      <c r="Z87" s="5"/>
      <c r="AA87" s="5"/>
      <c r="AB87" s="5"/>
      <c r="AC87" s="5"/>
      <c r="AD87" s="5"/>
      <c r="AE87" s="5"/>
      <c r="AF87" s="5"/>
      <c r="AG87" s="5"/>
      <c r="AH87" s="5"/>
      <c r="AI87" s="5"/>
      <c r="AJ87" s="5"/>
      <c r="AK87" s="5"/>
      <c r="AL87" s="5"/>
      <c r="AM87" s="5"/>
      <c r="AN87" s="5"/>
      <c r="AO87" s="5"/>
      <c r="AP87" s="5"/>
      <c r="AQ87" s="5"/>
      <c r="AR87" s="40">
        <f t="shared" si="2"/>
        <v>2</v>
      </c>
      <c r="AS87" s="40">
        <f t="shared" si="3"/>
        <v>13</v>
      </c>
      <c r="AT87" s="40">
        <f t="shared" si="4"/>
        <v>29</v>
      </c>
      <c r="AU87" s="41">
        <f t="shared" si="5"/>
        <v>100</v>
      </c>
      <c r="AV87" s="42">
        <f t="shared" si="6"/>
        <v>78</v>
      </c>
      <c r="AW87" s="25"/>
      <c r="AX87" s="17"/>
      <c r="AY87" s="17"/>
      <c r="AZ87" s="17"/>
      <c r="BA87" s="17"/>
      <c r="BB87" s="17"/>
      <c r="BC87" s="17"/>
      <c r="BD87" s="17"/>
      <c r="BE87" s="17"/>
      <c r="BF87" s="17"/>
      <c r="BG87" s="17"/>
      <c r="BH87" s="17"/>
      <c r="BI87" s="17"/>
      <c r="BJ87" s="17"/>
      <c r="BK87" s="17"/>
      <c r="BL87" s="17"/>
      <c r="BM87" s="16"/>
      <c r="BN87" s="16"/>
      <c r="BO87" s="16"/>
    </row>
    <row r="88" ht="15.75" customHeight="1">
      <c r="A88" s="5"/>
      <c r="B88" s="34" t="s">
        <v>79</v>
      </c>
      <c r="C88" s="34" t="s">
        <v>31</v>
      </c>
      <c r="D88" s="35">
        <v>42961.0</v>
      </c>
      <c r="E88" s="36">
        <v>0.6462037037037037</v>
      </c>
      <c r="F88" s="37">
        <v>78.0</v>
      </c>
      <c r="G88" s="37">
        <v>10.0</v>
      </c>
      <c r="H88" s="37">
        <v>83.0</v>
      </c>
      <c r="I88" s="37">
        <v>15.0</v>
      </c>
      <c r="J88" s="37">
        <v>22.0</v>
      </c>
      <c r="K88" s="37">
        <v>2.0</v>
      </c>
      <c r="L88" s="37">
        <v>50.0</v>
      </c>
      <c r="M88" s="37">
        <v>12.0</v>
      </c>
      <c r="N88" s="37">
        <v>30.0</v>
      </c>
      <c r="O88" s="37">
        <v>3.0</v>
      </c>
      <c r="P88" s="34" t="s">
        <v>32</v>
      </c>
      <c r="Q88" s="38">
        <v>100.0</v>
      </c>
      <c r="R88" s="39">
        <v>78.0</v>
      </c>
      <c r="S88" s="39">
        <v>10.0</v>
      </c>
      <c r="T88" s="5"/>
      <c r="U88" s="5"/>
      <c r="V88" s="5"/>
      <c r="W88" s="5"/>
      <c r="X88" s="5"/>
      <c r="Y88" s="5"/>
      <c r="Z88" s="5"/>
      <c r="AA88" s="5"/>
      <c r="AB88" s="5"/>
      <c r="AC88" s="5"/>
      <c r="AD88" s="5"/>
      <c r="AE88" s="5"/>
      <c r="AF88" s="5"/>
      <c r="AG88" s="5"/>
      <c r="AH88" s="5"/>
      <c r="AI88" s="5"/>
      <c r="AJ88" s="5"/>
      <c r="AK88" s="5"/>
      <c r="AL88" s="5"/>
      <c r="AM88" s="5"/>
      <c r="AN88" s="5"/>
      <c r="AO88" s="5"/>
      <c r="AP88" s="5"/>
      <c r="AQ88" s="5"/>
      <c r="AR88" s="40">
        <f t="shared" si="2"/>
        <v>1</v>
      </c>
      <c r="AS88" s="40">
        <f t="shared" si="3"/>
        <v>15</v>
      </c>
      <c r="AT88" s="40">
        <f t="shared" si="4"/>
        <v>29</v>
      </c>
      <c r="AU88" s="41">
        <f t="shared" si="5"/>
        <v>100</v>
      </c>
      <c r="AV88" s="42">
        <f t="shared" si="6"/>
        <v>78</v>
      </c>
      <c r="AW88" s="25"/>
      <c r="AX88" s="17"/>
      <c r="AY88" s="17"/>
      <c r="AZ88" s="17"/>
      <c r="BA88" s="17"/>
      <c r="BB88" s="17"/>
      <c r="BC88" s="17"/>
      <c r="BD88" s="17"/>
      <c r="BE88" s="17"/>
      <c r="BF88" s="17"/>
      <c r="BG88" s="17"/>
      <c r="BH88" s="17"/>
      <c r="BI88" s="17"/>
      <c r="BJ88" s="17"/>
      <c r="BK88" s="17"/>
      <c r="BL88" s="17"/>
      <c r="BM88" s="16"/>
      <c r="BN88" s="16"/>
      <c r="BO88" s="16"/>
    </row>
    <row r="89" ht="15.75" customHeight="1">
      <c r="A89" s="5"/>
      <c r="B89" s="34" t="s">
        <v>79</v>
      </c>
      <c r="C89" s="34" t="s">
        <v>31</v>
      </c>
      <c r="D89" s="35">
        <v>42964.0</v>
      </c>
      <c r="E89" s="36">
        <v>0.9795370370370371</v>
      </c>
      <c r="F89" s="37">
        <v>78.0</v>
      </c>
      <c r="G89" s="37">
        <v>10.0</v>
      </c>
      <c r="H89" s="37">
        <v>83.0</v>
      </c>
      <c r="I89" s="37">
        <v>15.0</v>
      </c>
      <c r="J89" s="37">
        <v>22.0</v>
      </c>
      <c r="K89" s="37">
        <v>2.0</v>
      </c>
      <c r="L89" s="37">
        <v>50.0</v>
      </c>
      <c r="M89" s="37">
        <v>12.0</v>
      </c>
      <c r="N89" s="37">
        <v>30.0</v>
      </c>
      <c r="O89" s="37">
        <v>3.0</v>
      </c>
      <c r="P89" s="34" t="s">
        <v>32</v>
      </c>
      <c r="Q89" s="38">
        <v>100.0</v>
      </c>
      <c r="R89" s="39">
        <v>78.0</v>
      </c>
      <c r="S89" s="39">
        <v>10.0</v>
      </c>
      <c r="T89" s="5"/>
      <c r="U89" s="5"/>
      <c r="V89" s="5"/>
      <c r="W89" s="5"/>
      <c r="X89" s="5"/>
      <c r="Y89" s="5"/>
      <c r="Z89" s="5"/>
      <c r="AA89" s="5"/>
      <c r="AB89" s="5"/>
      <c r="AC89" s="5"/>
      <c r="AD89" s="5"/>
      <c r="AE89" s="5"/>
      <c r="AF89" s="5"/>
      <c r="AG89" s="5"/>
      <c r="AH89" s="5"/>
      <c r="AI89" s="5"/>
      <c r="AJ89" s="5"/>
      <c r="AK89" s="5"/>
      <c r="AL89" s="5"/>
      <c r="AM89" s="5"/>
      <c r="AN89" s="5"/>
      <c r="AO89" s="5"/>
      <c r="AP89" s="5"/>
      <c r="AQ89" s="5"/>
      <c r="AR89" s="40">
        <f t="shared" si="2"/>
        <v>4</v>
      </c>
      <c r="AS89" s="40">
        <f t="shared" si="3"/>
        <v>23</v>
      </c>
      <c r="AT89" s="40">
        <f t="shared" si="4"/>
        <v>29</v>
      </c>
      <c r="AU89" s="41">
        <f t="shared" si="5"/>
        <v>100</v>
      </c>
      <c r="AV89" s="42">
        <f t="shared" si="6"/>
        <v>78</v>
      </c>
      <c r="AW89" s="25"/>
      <c r="AX89" s="17"/>
      <c r="AY89" s="17"/>
      <c r="AZ89" s="17"/>
      <c r="BA89" s="17"/>
      <c r="BB89" s="17"/>
      <c r="BC89" s="17"/>
      <c r="BD89" s="17"/>
      <c r="BE89" s="17"/>
      <c r="BF89" s="17"/>
      <c r="BG89" s="17"/>
      <c r="BH89" s="17"/>
      <c r="BI89" s="17"/>
      <c r="BJ89" s="17"/>
      <c r="BK89" s="17"/>
      <c r="BL89" s="17"/>
      <c r="BM89" s="16"/>
      <c r="BN89" s="16"/>
      <c r="BO89" s="16"/>
    </row>
    <row r="90" ht="15.75" customHeight="1">
      <c r="A90" s="5"/>
      <c r="B90" s="37"/>
      <c r="C90" s="37"/>
      <c r="D90" s="35"/>
      <c r="E90" s="36"/>
      <c r="F90" s="37"/>
      <c r="G90" s="37"/>
      <c r="H90" s="37"/>
      <c r="I90" s="37"/>
      <c r="J90" s="37"/>
      <c r="K90" s="37"/>
      <c r="L90" s="37"/>
      <c r="M90" s="37"/>
      <c r="N90" s="37"/>
      <c r="O90" s="37"/>
      <c r="P90" s="37"/>
      <c r="Q90" s="38"/>
      <c r="R90" s="39"/>
      <c r="S90" s="39"/>
      <c r="T90" s="5"/>
      <c r="U90" s="5"/>
      <c r="V90" s="5"/>
      <c r="W90" s="5"/>
      <c r="X90" s="5"/>
      <c r="Y90" s="5"/>
      <c r="Z90" s="5"/>
      <c r="AA90" s="5"/>
      <c r="AB90" s="5"/>
      <c r="AC90" s="5"/>
      <c r="AD90" s="5"/>
      <c r="AE90" s="5"/>
      <c r="AF90" s="5"/>
      <c r="AG90" s="5"/>
      <c r="AH90" s="5"/>
      <c r="AI90" s="5"/>
      <c r="AJ90" s="5"/>
      <c r="AK90" s="5"/>
      <c r="AL90" s="5"/>
      <c r="AM90" s="5"/>
      <c r="AN90" s="5"/>
      <c r="AO90" s="5"/>
      <c r="AP90" s="5"/>
      <c r="AQ90" s="5"/>
      <c r="AR90" s="40" t="str">
        <f t="shared" si="2"/>
        <v/>
      </c>
      <c r="AS90" s="40" t="str">
        <f t="shared" si="3"/>
        <v/>
      </c>
      <c r="AT90" s="40" t="str">
        <f t="shared" si="4"/>
        <v/>
      </c>
      <c r="AU90" s="41" t="str">
        <f t="shared" si="5"/>
        <v/>
      </c>
      <c r="AV90" s="42" t="str">
        <f t="shared" si="6"/>
        <v/>
      </c>
      <c r="AW90" s="25"/>
      <c r="AX90" s="17"/>
      <c r="AY90" s="17"/>
      <c r="AZ90" s="17"/>
      <c r="BA90" s="17"/>
      <c r="BB90" s="17"/>
      <c r="BC90" s="17"/>
      <c r="BD90" s="17"/>
      <c r="BE90" s="17"/>
      <c r="BF90" s="17"/>
      <c r="BG90" s="17"/>
      <c r="BH90" s="17"/>
      <c r="BI90" s="17"/>
      <c r="BJ90" s="17"/>
      <c r="BK90" s="17"/>
      <c r="BL90" s="17"/>
      <c r="BM90" s="16"/>
      <c r="BN90" s="16"/>
      <c r="BO90" s="16"/>
    </row>
    <row r="91" ht="15.75" customHeight="1">
      <c r="A91" s="5"/>
      <c r="B91" s="37"/>
      <c r="C91" s="37"/>
      <c r="D91" s="35"/>
      <c r="E91" s="36"/>
      <c r="F91" s="37"/>
      <c r="G91" s="37"/>
      <c r="H91" s="37"/>
      <c r="I91" s="37"/>
      <c r="J91" s="37"/>
      <c r="K91" s="37"/>
      <c r="L91" s="37"/>
      <c r="M91" s="37"/>
      <c r="N91" s="37"/>
      <c r="O91" s="37"/>
      <c r="P91" s="37"/>
      <c r="Q91" s="38"/>
      <c r="R91" s="39"/>
      <c r="S91" s="39"/>
      <c r="T91" s="5"/>
      <c r="U91" s="5"/>
      <c r="V91" s="5"/>
      <c r="W91" s="5"/>
      <c r="X91" s="5"/>
      <c r="Y91" s="5"/>
      <c r="Z91" s="5"/>
      <c r="AA91" s="5"/>
      <c r="AB91" s="5"/>
      <c r="AC91" s="5"/>
      <c r="AD91" s="5"/>
      <c r="AE91" s="5"/>
      <c r="AF91" s="5"/>
      <c r="AG91" s="5"/>
      <c r="AH91" s="5"/>
      <c r="AI91" s="5"/>
      <c r="AJ91" s="5"/>
      <c r="AK91" s="5"/>
      <c r="AL91" s="5"/>
      <c r="AM91" s="5"/>
      <c r="AN91" s="5"/>
      <c r="AO91" s="5"/>
      <c r="AP91" s="5"/>
      <c r="AQ91" s="5"/>
      <c r="AR91" s="40" t="str">
        <f t="shared" si="2"/>
        <v/>
      </c>
      <c r="AS91" s="40" t="str">
        <f t="shared" si="3"/>
        <v/>
      </c>
      <c r="AT91" s="40" t="str">
        <f t="shared" si="4"/>
        <v/>
      </c>
      <c r="AU91" s="41" t="str">
        <f t="shared" si="5"/>
        <v/>
      </c>
      <c r="AV91" s="42" t="str">
        <f t="shared" si="6"/>
        <v/>
      </c>
      <c r="AW91" s="25"/>
      <c r="AX91" s="17"/>
      <c r="AY91" s="17"/>
      <c r="AZ91" s="17"/>
      <c r="BA91" s="17"/>
      <c r="BB91" s="17"/>
      <c r="BC91" s="17"/>
      <c r="BD91" s="17"/>
      <c r="BE91" s="17"/>
      <c r="BF91" s="17"/>
      <c r="BG91" s="17"/>
      <c r="BH91" s="17"/>
      <c r="BI91" s="17"/>
      <c r="BJ91" s="17"/>
      <c r="BK91" s="17"/>
      <c r="BL91" s="17"/>
      <c r="BM91" s="16"/>
      <c r="BN91" s="16"/>
      <c r="BO91" s="16"/>
    </row>
    <row r="92" ht="15.75" customHeight="1">
      <c r="A92" s="5"/>
      <c r="B92" s="37"/>
      <c r="C92" s="37"/>
      <c r="D92" s="35"/>
      <c r="E92" s="36"/>
      <c r="F92" s="37"/>
      <c r="G92" s="37"/>
      <c r="H92" s="37"/>
      <c r="I92" s="37"/>
      <c r="J92" s="37"/>
      <c r="K92" s="37"/>
      <c r="L92" s="37"/>
      <c r="M92" s="37"/>
      <c r="N92" s="37"/>
      <c r="O92" s="37"/>
      <c r="P92" s="37"/>
      <c r="Q92" s="38"/>
      <c r="R92" s="39"/>
      <c r="S92" s="39"/>
      <c r="T92" s="5"/>
      <c r="U92" s="5"/>
      <c r="V92" s="5"/>
      <c r="W92" s="5"/>
      <c r="X92" s="5"/>
      <c r="Y92" s="5"/>
      <c r="Z92" s="5"/>
      <c r="AA92" s="5"/>
      <c r="AB92" s="5"/>
      <c r="AC92" s="5"/>
      <c r="AD92" s="5"/>
      <c r="AE92" s="5"/>
      <c r="AF92" s="5"/>
      <c r="AG92" s="5"/>
      <c r="AH92" s="5"/>
      <c r="AI92" s="5"/>
      <c r="AJ92" s="5"/>
      <c r="AK92" s="5"/>
      <c r="AL92" s="5"/>
      <c r="AM92" s="5"/>
      <c r="AN92" s="5"/>
      <c r="AO92" s="5"/>
      <c r="AP92" s="5"/>
      <c r="AQ92" s="5"/>
      <c r="AR92" s="40" t="str">
        <f t="shared" si="2"/>
        <v/>
      </c>
      <c r="AS92" s="40" t="str">
        <f t="shared" si="3"/>
        <v/>
      </c>
      <c r="AT92" s="40" t="str">
        <f t="shared" si="4"/>
        <v/>
      </c>
      <c r="AU92" s="41" t="str">
        <f t="shared" si="5"/>
        <v/>
      </c>
      <c r="AV92" s="42" t="str">
        <f t="shared" si="6"/>
        <v/>
      </c>
      <c r="AW92" s="25"/>
      <c r="AX92" s="17"/>
      <c r="AY92" s="17"/>
      <c r="AZ92" s="17"/>
      <c r="BA92" s="17"/>
      <c r="BB92" s="17"/>
      <c r="BC92" s="17"/>
      <c r="BD92" s="17"/>
      <c r="BE92" s="17"/>
      <c r="BF92" s="17"/>
      <c r="BG92" s="17"/>
      <c r="BH92" s="17"/>
      <c r="BI92" s="17"/>
      <c r="BJ92" s="17"/>
      <c r="BK92" s="17"/>
      <c r="BL92" s="17"/>
      <c r="BM92" s="16"/>
      <c r="BN92" s="16"/>
      <c r="BO92" s="16"/>
    </row>
    <row r="93" ht="15.75" customHeight="1">
      <c r="A93" s="5"/>
      <c r="B93" s="37"/>
      <c r="C93" s="37"/>
      <c r="D93" s="35"/>
      <c r="E93" s="36"/>
      <c r="F93" s="37"/>
      <c r="G93" s="37"/>
      <c r="H93" s="37"/>
      <c r="I93" s="37"/>
      <c r="J93" s="37"/>
      <c r="K93" s="37"/>
      <c r="L93" s="37"/>
      <c r="M93" s="37"/>
      <c r="N93" s="37"/>
      <c r="O93" s="37"/>
      <c r="P93" s="37"/>
      <c r="Q93" s="38"/>
      <c r="R93" s="39"/>
      <c r="S93" s="39"/>
      <c r="T93" s="5"/>
      <c r="U93" s="5"/>
      <c r="V93" s="5"/>
      <c r="W93" s="5"/>
      <c r="X93" s="5"/>
      <c r="Y93" s="5"/>
      <c r="Z93" s="5"/>
      <c r="AA93" s="5"/>
      <c r="AB93" s="5"/>
      <c r="AC93" s="5"/>
      <c r="AD93" s="5"/>
      <c r="AE93" s="5"/>
      <c r="AF93" s="5"/>
      <c r="AG93" s="5"/>
      <c r="AH93" s="5"/>
      <c r="AI93" s="5"/>
      <c r="AJ93" s="5"/>
      <c r="AK93" s="5"/>
      <c r="AL93" s="5"/>
      <c r="AM93" s="5"/>
      <c r="AN93" s="5"/>
      <c r="AO93" s="5"/>
      <c r="AP93" s="5"/>
      <c r="AQ93" s="5"/>
      <c r="AR93" s="40" t="str">
        <f t="shared" si="2"/>
        <v/>
      </c>
      <c r="AS93" s="40" t="str">
        <f t="shared" si="3"/>
        <v/>
      </c>
      <c r="AT93" s="40" t="str">
        <f t="shared" si="4"/>
        <v/>
      </c>
      <c r="AU93" s="41" t="str">
        <f t="shared" si="5"/>
        <v/>
      </c>
      <c r="AV93" s="42" t="str">
        <f t="shared" si="6"/>
        <v/>
      </c>
      <c r="AW93" s="25"/>
      <c r="AX93" s="17"/>
      <c r="AY93" s="17"/>
      <c r="AZ93" s="17"/>
      <c r="BA93" s="17"/>
      <c r="BB93" s="17"/>
      <c r="BC93" s="17"/>
      <c r="BD93" s="17"/>
      <c r="BE93" s="17"/>
      <c r="BF93" s="17"/>
      <c r="BG93" s="17"/>
      <c r="BH93" s="17"/>
      <c r="BI93" s="17"/>
      <c r="BJ93" s="17"/>
      <c r="BK93" s="17"/>
      <c r="BL93" s="17"/>
      <c r="BM93" s="16"/>
      <c r="BN93" s="16"/>
      <c r="BO93" s="16"/>
    </row>
    <row r="94" ht="15.75" customHeight="1">
      <c r="A94" s="5"/>
      <c r="B94" s="37"/>
      <c r="C94" s="37"/>
      <c r="D94" s="35"/>
      <c r="E94" s="36"/>
      <c r="F94" s="37"/>
      <c r="G94" s="37"/>
      <c r="H94" s="37"/>
      <c r="I94" s="37"/>
      <c r="J94" s="37"/>
      <c r="K94" s="37"/>
      <c r="L94" s="37"/>
      <c r="M94" s="37"/>
      <c r="N94" s="37"/>
      <c r="O94" s="37"/>
      <c r="P94" s="37"/>
      <c r="Q94" s="38"/>
      <c r="R94" s="39"/>
      <c r="S94" s="39"/>
      <c r="T94" s="5"/>
      <c r="U94" s="5"/>
      <c r="V94" s="5"/>
      <c r="W94" s="5"/>
      <c r="X94" s="5"/>
      <c r="Y94" s="5"/>
      <c r="Z94" s="5"/>
      <c r="AA94" s="5"/>
      <c r="AB94" s="5"/>
      <c r="AC94" s="5"/>
      <c r="AD94" s="5"/>
      <c r="AE94" s="5"/>
      <c r="AF94" s="5"/>
      <c r="AG94" s="5"/>
      <c r="AH94" s="5"/>
      <c r="AI94" s="5"/>
      <c r="AJ94" s="5"/>
      <c r="AK94" s="5"/>
      <c r="AL94" s="5"/>
      <c r="AM94" s="5"/>
      <c r="AN94" s="5"/>
      <c r="AO94" s="5"/>
      <c r="AP94" s="5"/>
      <c r="AQ94" s="5"/>
      <c r="AR94" s="40" t="str">
        <f t="shared" si="2"/>
        <v/>
      </c>
      <c r="AS94" s="40" t="str">
        <f t="shared" si="3"/>
        <v/>
      </c>
      <c r="AT94" s="40" t="str">
        <f t="shared" si="4"/>
        <v/>
      </c>
      <c r="AU94" s="41" t="str">
        <f t="shared" si="5"/>
        <v/>
      </c>
      <c r="AV94" s="42" t="str">
        <f t="shared" si="6"/>
        <v/>
      </c>
      <c r="AW94" s="25"/>
      <c r="AX94" s="17"/>
      <c r="AY94" s="17"/>
      <c r="AZ94" s="17"/>
      <c r="BA94" s="17"/>
      <c r="BB94" s="17"/>
      <c r="BC94" s="17"/>
      <c r="BD94" s="17"/>
      <c r="BE94" s="17"/>
      <c r="BF94" s="17"/>
      <c r="BG94" s="17"/>
      <c r="BH94" s="17"/>
      <c r="BI94" s="17"/>
      <c r="BJ94" s="17"/>
      <c r="BK94" s="17"/>
      <c r="BL94" s="17"/>
      <c r="BM94" s="16"/>
      <c r="BN94" s="16"/>
      <c r="BO94" s="16"/>
    </row>
    <row r="95" ht="15.75" customHeight="1">
      <c r="A95" s="5"/>
      <c r="B95" s="37"/>
      <c r="C95" s="37"/>
      <c r="D95" s="35"/>
      <c r="E95" s="36"/>
      <c r="F95" s="37"/>
      <c r="G95" s="37"/>
      <c r="H95" s="37"/>
      <c r="I95" s="37"/>
      <c r="J95" s="37"/>
      <c r="K95" s="37"/>
      <c r="L95" s="37"/>
      <c r="M95" s="37"/>
      <c r="N95" s="37"/>
      <c r="O95" s="37"/>
      <c r="P95" s="37"/>
      <c r="Q95" s="38"/>
      <c r="R95" s="39"/>
      <c r="S95" s="39"/>
      <c r="T95" s="5"/>
      <c r="U95" s="5"/>
      <c r="V95" s="5"/>
      <c r="W95" s="5"/>
      <c r="X95" s="5"/>
      <c r="Y95" s="5"/>
      <c r="Z95" s="5"/>
      <c r="AA95" s="5"/>
      <c r="AB95" s="5"/>
      <c r="AC95" s="5"/>
      <c r="AD95" s="5"/>
      <c r="AE95" s="5"/>
      <c r="AF95" s="5"/>
      <c r="AG95" s="5"/>
      <c r="AH95" s="5"/>
      <c r="AI95" s="5"/>
      <c r="AJ95" s="5"/>
      <c r="AK95" s="5"/>
      <c r="AL95" s="5"/>
      <c r="AM95" s="5"/>
      <c r="AN95" s="5"/>
      <c r="AO95" s="5"/>
      <c r="AP95" s="5"/>
      <c r="AQ95" s="5"/>
      <c r="AR95" s="40" t="str">
        <f t="shared" si="2"/>
        <v/>
      </c>
      <c r="AS95" s="40" t="str">
        <f t="shared" si="3"/>
        <v/>
      </c>
      <c r="AT95" s="40" t="str">
        <f t="shared" si="4"/>
        <v/>
      </c>
      <c r="AU95" s="41" t="str">
        <f t="shared" si="5"/>
        <v/>
      </c>
      <c r="AV95" s="42" t="str">
        <f t="shared" si="6"/>
        <v/>
      </c>
      <c r="AW95" s="25"/>
      <c r="AX95" s="17"/>
      <c r="AY95" s="17"/>
      <c r="AZ95" s="17"/>
      <c r="BA95" s="17"/>
      <c r="BB95" s="17"/>
      <c r="BC95" s="17"/>
      <c r="BD95" s="17"/>
      <c r="BE95" s="17"/>
      <c r="BF95" s="17"/>
      <c r="BG95" s="17"/>
      <c r="BH95" s="17"/>
      <c r="BI95" s="17"/>
      <c r="BJ95" s="17"/>
      <c r="BK95" s="17"/>
      <c r="BL95" s="17"/>
      <c r="BM95" s="16"/>
      <c r="BN95" s="16"/>
      <c r="BO95" s="16"/>
    </row>
    <row r="96" ht="15.75" customHeight="1">
      <c r="A96" s="5"/>
      <c r="B96" s="37"/>
      <c r="C96" s="37"/>
      <c r="D96" s="35"/>
      <c r="E96" s="36"/>
      <c r="F96" s="37"/>
      <c r="G96" s="37"/>
      <c r="H96" s="37"/>
      <c r="I96" s="37"/>
      <c r="J96" s="37"/>
      <c r="K96" s="37"/>
      <c r="L96" s="37"/>
      <c r="M96" s="37"/>
      <c r="N96" s="37"/>
      <c r="O96" s="37"/>
      <c r="P96" s="37"/>
      <c r="Q96" s="38"/>
      <c r="R96" s="39"/>
      <c r="S96" s="39"/>
      <c r="T96" s="5"/>
      <c r="U96" s="5"/>
      <c r="V96" s="5"/>
      <c r="W96" s="5"/>
      <c r="X96" s="5"/>
      <c r="Y96" s="5"/>
      <c r="Z96" s="5"/>
      <c r="AA96" s="5"/>
      <c r="AB96" s="5"/>
      <c r="AC96" s="5"/>
      <c r="AD96" s="5"/>
      <c r="AE96" s="5"/>
      <c r="AF96" s="5"/>
      <c r="AG96" s="5"/>
      <c r="AH96" s="5"/>
      <c r="AI96" s="5"/>
      <c r="AJ96" s="5"/>
      <c r="AK96" s="5"/>
      <c r="AL96" s="5"/>
      <c r="AM96" s="5"/>
      <c r="AN96" s="5"/>
      <c r="AO96" s="5"/>
      <c r="AP96" s="5"/>
      <c r="AQ96" s="5"/>
      <c r="AR96" s="40" t="str">
        <f t="shared" si="2"/>
        <v/>
      </c>
      <c r="AS96" s="40" t="str">
        <f t="shared" si="3"/>
        <v/>
      </c>
      <c r="AT96" s="40" t="str">
        <f t="shared" si="4"/>
        <v/>
      </c>
      <c r="AU96" s="41" t="str">
        <f t="shared" si="5"/>
        <v/>
      </c>
      <c r="AV96" s="42" t="str">
        <f t="shared" si="6"/>
        <v/>
      </c>
      <c r="AW96" s="25"/>
      <c r="AX96" s="17"/>
      <c r="AY96" s="17"/>
      <c r="AZ96" s="17"/>
      <c r="BA96" s="17"/>
      <c r="BB96" s="17"/>
      <c r="BC96" s="17"/>
      <c r="BD96" s="17"/>
      <c r="BE96" s="17"/>
      <c r="BF96" s="17"/>
      <c r="BG96" s="17"/>
      <c r="BH96" s="17"/>
      <c r="BI96" s="17"/>
      <c r="BJ96" s="17"/>
      <c r="BK96" s="17"/>
      <c r="BL96" s="17"/>
      <c r="BM96" s="16"/>
      <c r="BN96" s="16"/>
      <c r="BO96" s="16"/>
    </row>
    <row r="97" ht="15.75" customHeight="1">
      <c r="A97" s="5"/>
      <c r="B97" s="37"/>
      <c r="C97" s="37"/>
      <c r="D97" s="35"/>
      <c r="E97" s="36"/>
      <c r="F97" s="37"/>
      <c r="G97" s="37"/>
      <c r="H97" s="37"/>
      <c r="I97" s="37"/>
      <c r="J97" s="37"/>
      <c r="K97" s="37"/>
      <c r="L97" s="37"/>
      <c r="M97" s="37"/>
      <c r="N97" s="37"/>
      <c r="O97" s="37"/>
      <c r="P97" s="37"/>
      <c r="Q97" s="38"/>
      <c r="R97" s="39"/>
      <c r="S97" s="39"/>
      <c r="T97" s="5"/>
      <c r="U97" s="5"/>
      <c r="V97" s="5"/>
      <c r="W97" s="5"/>
      <c r="X97" s="5"/>
      <c r="Y97" s="5"/>
      <c r="Z97" s="5"/>
      <c r="AA97" s="5"/>
      <c r="AB97" s="5"/>
      <c r="AC97" s="5"/>
      <c r="AD97" s="5"/>
      <c r="AE97" s="5"/>
      <c r="AF97" s="5"/>
      <c r="AG97" s="5"/>
      <c r="AH97" s="5"/>
      <c r="AI97" s="5"/>
      <c r="AJ97" s="5"/>
      <c r="AK97" s="5"/>
      <c r="AL97" s="5"/>
      <c r="AM97" s="5"/>
      <c r="AN97" s="5"/>
      <c r="AO97" s="5"/>
      <c r="AP97" s="5"/>
      <c r="AQ97" s="5"/>
      <c r="AR97" s="40" t="str">
        <f t="shared" si="2"/>
        <v/>
      </c>
      <c r="AS97" s="40" t="str">
        <f t="shared" si="3"/>
        <v/>
      </c>
      <c r="AT97" s="40" t="str">
        <f t="shared" si="4"/>
        <v/>
      </c>
      <c r="AU97" s="41" t="str">
        <f t="shared" si="5"/>
        <v/>
      </c>
      <c r="AV97" s="42" t="str">
        <f t="shared" si="6"/>
        <v/>
      </c>
      <c r="AW97" s="25"/>
      <c r="AX97" s="17"/>
      <c r="AY97" s="17"/>
      <c r="AZ97" s="17"/>
      <c r="BA97" s="17"/>
      <c r="BB97" s="17"/>
      <c r="BC97" s="17"/>
      <c r="BD97" s="17"/>
      <c r="BE97" s="17"/>
      <c r="BF97" s="17"/>
      <c r="BG97" s="17"/>
      <c r="BH97" s="17"/>
      <c r="BI97" s="17"/>
      <c r="BJ97" s="17"/>
      <c r="BK97" s="17"/>
      <c r="BL97" s="17"/>
      <c r="BM97" s="16"/>
      <c r="BN97" s="16"/>
      <c r="BO97" s="16"/>
    </row>
    <row r="98" ht="15.75" customHeight="1">
      <c r="A98" s="5"/>
      <c r="B98" s="37"/>
      <c r="C98" s="37"/>
      <c r="D98" s="35"/>
      <c r="E98" s="36"/>
      <c r="F98" s="37"/>
      <c r="G98" s="37"/>
      <c r="H98" s="37"/>
      <c r="I98" s="37"/>
      <c r="J98" s="37"/>
      <c r="K98" s="37"/>
      <c r="L98" s="37"/>
      <c r="M98" s="37"/>
      <c r="N98" s="37"/>
      <c r="O98" s="37"/>
      <c r="P98" s="37"/>
      <c r="Q98" s="38"/>
      <c r="R98" s="39"/>
      <c r="S98" s="39"/>
      <c r="T98" s="5"/>
      <c r="U98" s="5"/>
      <c r="V98" s="5"/>
      <c r="W98" s="5"/>
      <c r="X98" s="5"/>
      <c r="Y98" s="5"/>
      <c r="Z98" s="5"/>
      <c r="AA98" s="5"/>
      <c r="AB98" s="5"/>
      <c r="AC98" s="5"/>
      <c r="AD98" s="5"/>
      <c r="AE98" s="5"/>
      <c r="AF98" s="5"/>
      <c r="AG98" s="5"/>
      <c r="AH98" s="5"/>
      <c r="AI98" s="5"/>
      <c r="AJ98" s="5"/>
      <c r="AK98" s="5"/>
      <c r="AL98" s="5"/>
      <c r="AM98" s="5"/>
      <c r="AN98" s="5"/>
      <c r="AO98" s="5"/>
      <c r="AP98" s="5"/>
      <c r="AQ98" s="5"/>
      <c r="AR98" s="40" t="str">
        <f t="shared" si="2"/>
        <v/>
      </c>
      <c r="AS98" s="40" t="str">
        <f t="shared" si="3"/>
        <v/>
      </c>
      <c r="AT98" s="40" t="str">
        <f t="shared" si="4"/>
        <v/>
      </c>
      <c r="AU98" s="41" t="str">
        <f t="shared" si="5"/>
        <v/>
      </c>
      <c r="AV98" s="42" t="str">
        <f t="shared" si="6"/>
        <v/>
      </c>
      <c r="AW98" s="25"/>
      <c r="AX98" s="17"/>
      <c r="AY98" s="17"/>
      <c r="AZ98" s="17"/>
      <c r="BA98" s="17"/>
      <c r="BB98" s="17"/>
      <c r="BC98" s="17"/>
      <c r="BD98" s="17"/>
      <c r="BE98" s="17"/>
      <c r="BF98" s="17"/>
      <c r="BG98" s="17"/>
      <c r="BH98" s="17"/>
      <c r="BI98" s="17"/>
      <c r="BJ98" s="17"/>
      <c r="BK98" s="17"/>
      <c r="BL98" s="17"/>
      <c r="BM98" s="16"/>
      <c r="BN98" s="16"/>
      <c r="BO98" s="16"/>
    </row>
    <row r="99" ht="15.75" customHeight="1">
      <c r="A99" s="5"/>
      <c r="B99" s="37"/>
      <c r="C99" s="37"/>
      <c r="D99" s="35"/>
      <c r="E99" s="36"/>
      <c r="F99" s="37"/>
      <c r="G99" s="37"/>
      <c r="H99" s="37"/>
      <c r="I99" s="37"/>
      <c r="J99" s="37"/>
      <c r="K99" s="37"/>
      <c r="L99" s="37"/>
      <c r="M99" s="37"/>
      <c r="N99" s="37"/>
      <c r="O99" s="37"/>
      <c r="P99" s="37"/>
      <c r="Q99" s="38"/>
      <c r="R99" s="39"/>
      <c r="S99" s="39"/>
      <c r="T99" s="5"/>
      <c r="U99" s="5"/>
      <c r="V99" s="5"/>
      <c r="W99" s="5"/>
      <c r="X99" s="5"/>
      <c r="Y99" s="5"/>
      <c r="Z99" s="5"/>
      <c r="AA99" s="5"/>
      <c r="AB99" s="5"/>
      <c r="AC99" s="5"/>
      <c r="AD99" s="5"/>
      <c r="AE99" s="5"/>
      <c r="AF99" s="5"/>
      <c r="AG99" s="5"/>
      <c r="AH99" s="5"/>
      <c r="AI99" s="5"/>
      <c r="AJ99" s="5"/>
      <c r="AK99" s="5"/>
      <c r="AL99" s="5"/>
      <c r="AM99" s="5"/>
      <c r="AN99" s="5"/>
      <c r="AO99" s="5"/>
      <c r="AP99" s="5"/>
      <c r="AQ99" s="5"/>
      <c r="AR99" s="40" t="str">
        <f t="shared" si="2"/>
        <v/>
      </c>
      <c r="AS99" s="40" t="str">
        <f t="shared" si="3"/>
        <v/>
      </c>
      <c r="AT99" s="40" t="str">
        <f t="shared" si="4"/>
        <v/>
      </c>
      <c r="AU99" s="41" t="str">
        <f t="shared" si="5"/>
        <v/>
      </c>
      <c r="AV99" s="42" t="str">
        <f t="shared" si="6"/>
        <v/>
      </c>
      <c r="AW99" s="25"/>
      <c r="AX99" s="17"/>
      <c r="AY99" s="17"/>
      <c r="AZ99" s="17"/>
      <c r="BA99" s="17"/>
      <c r="BB99" s="17"/>
      <c r="BC99" s="17"/>
      <c r="BD99" s="17"/>
      <c r="BE99" s="17"/>
      <c r="BF99" s="17"/>
      <c r="BG99" s="17"/>
      <c r="BH99" s="17"/>
      <c r="BI99" s="17"/>
      <c r="BJ99" s="17"/>
      <c r="BK99" s="17"/>
      <c r="BL99" s="17"/>
      <c r="BM99" s="16"/>
      <c r="BN99" s="16"/>
      <c r="BO99" s="16"/>
    </row>
    <row r="100" ht="15.75" customHeight="1">
      <c r="A100" s="5"/>
      <c r="B100" s="37"/>
      <c r="C100" s="37"/>
      <c r="D100" s="35"/>
      <c r="E100" s="36"/>
      <c r="F100" s="37"/>
      <c r="G100" s="37"/>
      <c r="H100" s="37"/>
      <c r="I100" s="37"/>
      <c r="J100" s="37"/>
      <c r="K100" s="37"/>
      <c r="L100" s="37"/>
      <c r="M100" s="37"/>
      <c r="N100" s="37"/>
      <c r="O100" s="37"/>
      <c r="P100" s="37"/>
      <c r="Q100" s="38"/>
      <c r="R100" s="39"/>
      <c r="S100" s="39"/>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40" t="str">
        <f t="shared" si="2"/>
        <v/>
      </c>
      <c r="AS100" s="40" t="str">
        <f t="shared" si="3"/>
        <v/>
      </c>
      <c r="AT100" s="40" t="str">
        <f t="shared" si="4"/>
        <v/>
      </c>
      <c r="AU100" s="41" t="str">
        <f t="shared" si="5"/>
        <v/>
      </c>
      <c r="AV100" s="42" t="str">
        <f t="shared" si="6"/>
        <v/>
      </c>
      <c r="AW100" s="25"/>
      <c r="AX100" s="17"/>
      <c r="AY100" s="17"/>
      <c r="AZ100" s="17"/>
      <c r="BA100" s="17"/>
      <c r="BB100" s="17"/>
      <c r="BC100" s="17"/>
      <c r="BD100" s="17"/>
      <c r="BE100" s="17"/>
      <c r="BF100" s="17"/>
      <c r="BG100" s="17"/>
      <c r="BH100" s="17"/>
      <c r="BI100" s="17"/>
      <c r="BJ100" s="17"/>
      <c r="BK100" s="17"/>
      <c r="BL100" s="17"/>
      <c r="BM100" s="16"/>
      <c r="BN100" s="16"/>
      <c r="BO100" s="16"/>
    </row>
    <row r="101" ht="15.75" customHeight="1">
      <c r="A101" s="5"/>
      <c r="B101" s="37"/>
      <c r="C101" s="37"/>
      <c r="D101" s="35"/>
      <c r="E101" s="36"/>
      <c r="F101" s="37"/>
      <c r="G101" s="37"/>
      <c r="H101" s="37"/>
      <c r="I101" s="37"/>
      <c r="J101" s="37"/>
      <c r="K101" s="37"/>
      <c r="L101" s="37"/>
      <c r="M101" s="37"/>
      <c r="N101" s="37"/>
      <c r="O101" s="37"/>
      <c r="P101" s="37"/>
      <c r="Q101" s="38"/>
      <c r="R101" s="39"/>
      <c r="S101" s="3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40" t="str">
        <f t="shared" si="2"/>
        <v/>
      </c>
      <c r="AS101" s="40" t="str">
        <f t="shared" si="3"/>
        <v/>
      </c>
      <c r="AT101" s="40" t="str">
        <f t="shared" si="4"/>
        <v/>
      </c>
      <c r="AU101" s="41" t="str">
        <f t="shared" si="5"/>
        <v/>
      </c>
      <c r="AV101" s="42" t="str">
        <f t="shared" si="6"/>
        <v/>
      </c>
      <c r="AW101" s="25"/>
      <c r="AX101" s="17"/>
      <c r="AY101" s="17"/>
      <c r="AZ101" s="17"/>
      <c r="BA101" s="17"/>
      <c r="BB101" s="17"/>
      <c r="BC101" s="17"/>
      <c r="BD101" s="17"/>
      <c r="BE101" s="17"/>
      <c r="BF101" s="17"/>
      <c r="BG101" s="17"/>
      <c r="BH101" s="17"/>
      <c r="BI101" s="17"/>
      <c r="BJ101" s="17"/>
      <c r="BK101" s="17"/>
      <c r="BL101" s="17"/>
      <c r="BM101" s="16"/>
      <c r="BN101" s="16"/>
      <c r="BO101" s="16"/>
    </row>
    <row r="102" ht="15.75" customHeight="1">
      <c r="A102" s="5"/>
      <c r="B102" s="37"/>
      <c r="C102" s="37"/>
      <c r="D102" s="35"/>
      <c r="E102" s="36"/>
      <c r="F102" s="37"/>
      <c r="G102" s="37"/>
      <c r="H102" s="37"/>
      <c r="I102" s="37"/>
      <c r="J102" s="37"/>
      <c r="K102" s="37"/>
      <c r="L102" s="37"/>
      <c r="M102" s="37"/>
      <c r="N102" s="37"/>
      <c r="O102" s="37"/>
      <c r="P102" s="37"/>
      <c r="Q102" s="38"/>
      <c r="R102" s="39"/>
      <c r="S102" s="3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40" t="str">
        <f t="shared" si="2"/>
        <v/>
      </c>
      <c r="AS102" s="40" t="str">
        <f t="shared" si="3"/>
        <v/>
      </c>
      <c r="AT102" s="40" t="str">
        <f t="shared" si="4"/>
        <v/>
      </c>
      <c r="AU102" s="41" t="str">
        <f t="shared" si="5"/>
        <v/>
      </c>
      <c r="AV102" s="42" t="str">
        <f t="shared" si="6"/>
        <v/>
      </c>
      <c r="AW102" s="25"/>
      <c r="AX102" s="17"/>
      <c r="AY102" s="17"/>
      <c r="AZ102" s="17"/>
      <c r="BA102" s="17"/>
      <c r="BB102" s="17"/>
      <c r="BC102" s="17"/>
      <c r="BD102" s="17"/>
      <c r="BE102" s="17"/>
      <c r="BF102" s="17"/>
      <c r="BG102" s="17"/>
      <c r="BH102" s="17"/>
      <c r="BI102" s="17"/>
      <c r="BJ102" s="17"/>
      <c r="BK102" s="17"/>
      <c r="BL102" s="17"/>
      <c r="BM102" s="16"/>
      <c r="BN102" s="16"/>
      <c r="BO102" s="16"/>
    </row>
    <row r="103" ht="15.75" customHeight="1">
      <c r="A103" s="5"/>
      <c r="B103" s="37"/>
      <c r="C103" s="37"/>
      <c r="D103" s="35"/>
      <c r="E103" s="36"/>
      <c r="F103" s="37"/>
      <c r="G103" s="37"/>
      <c r="H103" s="37"/>
      <c r="I103" s="37"/>
      <c r="J103" s="37"/>
      <c r="K103" s="37"/>
      <c r="L103" s="37"/>
      <c r="M103" s="37"/>
      <c r="N103" s="37"/>
      <c r="O103" s="37"/>
      <c r="P103" s="37"/>
      <c r="Q103" s="38"/>
      <c r="R103" s="39"/>
      <c r="S103" s="3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40" t="str">
        <f t="shared" si="2"/>
        <v/>
      </c>
      <c r="AS103" s="40" t="str">
        <f t="shared" si="3"/>
        <v/>
      </c>
      <c r="AT103" s="40" t="str">
        <f t="shared" si="4"/>
        <v/>
      </c>
      <c r="AU103" s="41" t="str">
        <f t="shared" si="5"/>
        <v/>
      </c>
      <c r="AV103" s="42" t="str">
        <f t="shared" si="6"/>
        <v/>
      </c>
      <c r="AW103" s="25"/>
      <c r="AX103" s="17"/>
      <c r="AY103" s="17"/>
      <c r="AZ103" s="17"/>
      <c r="BA103" s="17"/>
      <c r="BB103" s="17"/>
      <c r="BC103" s="17"/>
      <c r="BD103" s="17"/>
      <c r="BE103" s="17"/>
      <c r="BF103" s="17"/>
      <c r="BG103" s="17"/>
      <c r="BH103" s="17"/>
      <c r="BI103" s="17"/>
      <c r="BJ103" s="17"/>
      <c r="BK103" s="17"/>
      <c r="BL103" s="17"/>
      <c r="BM103" s="16"/>
      <c r="BN103" s="16"/>
      <c r="BO103" s="16"/>
    </row>
    <row r="104" ht="15.75" customHeight="1">
      <c r="A104" s="5"/>
      <c r="B104" s="37"/>
      <c r="C104" s="37"/>
      <c r="D104" s="35"/>
      <c r="E104" s="36"/>
      <c r="F104" s="37"/>
      <c r="G104" s="37"/>
      <c r="H104" s="37"/>
      <c r="I104" s="37"/>
      <c r="J104" s="37"/>
      <c r="K104" s="37"/>
      <c r="L104" s="37"/>
      <c r="M104" s="37"/>
      <c r="N104" s="37"/>
      <c r="O104" s="37"/>
      <c r="P104" s="37"/>
      <c r="Q104" s="38"/>
      <c r="R104" s="39"/>
      <c r="S104" s="39"/>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40" t="str">
        <f t="shared" si="2"/>
        <v/>
      </c>
      <c r="AS104" s="40" t="str">
        <f t="shared" si="3"/>
        <v/>
      </c>
      <c r="AT104" s="40" t="str">
        <f t="shared" si="4"/>
        <v/>
      </c>
      <c r="AU104" s="41" t="str">
        <f t="shared" si="5"/>
        <v/>
      </c>
      <c r="AV104" s="42" t="str">
        <f t="shared" si="6"/>
        <v/>
      </c>
      <c r="AW104" s="25"/>
      <c r="AX104" s="17"/>
      <c r="AY104" s="17"/>
      <c r="AZ104" s="17"/>
      <c r="BA104" s="17"/>
      <c r="BB104" s="17"/>
      <c r="BC104" s="17"/>
      <c r="BD104" s="17"/>
      <c r="BE104" s="17"/>
      <c r="BF104" s="17"/>
      <c r="BG104" s="17"/>
      <c r="BH104" s="17"/>
      <c r="BI104" s="17"/>
      <c r="BJ104" s="17"/>
      <c r="BK104" s="17"/>
      <c r="BL104" s="17"/>
      <c r="BM104" s="16"/>
      <c r="BN104" s="16"/>
      <c r="BO104" s="16"/>
    </row>
    <row r="105" ht="15.75" customHeight="1">
      <c r="A105" s="5"/>
      <c r="B105" s="37"/>
      <c r="C105" s="37"/>
      <c r="D105" s="35"/>
      <c r="E105" s="36"/>
      <c r="F105" s="37"/>
      <c r="G105" s="37"/>
      <c r="H105" s="37"/>
      <c r="I105" s="37"/>
      <c r="J105" s="37"/>
      <c r="K105" s="37"/>
      <c r="L105" s="37"/>
      <c r="M105" s="37"/>
      <c r="N105" s="37"/>
      <c r="O105" s="37"/>
      <c r="P105" s="37"/>
      <c r="Q105" s="38"/>
      <c r="R105" s="39"/>
      <c r="S105" s="39"/>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40" t="str">
        <f t="shared" si="2"/>
        <v/>
      </c>
      <c r="AS105" s="40" t="str">
        <f t="shared" si="3"/>
        <v/>
      </c>
      <c r="AT105" s="40" t="str">
        <f t="shared" si="4"/>
        <v/>
      </c>
      <c r="AU105" s="41" t="str">
        <f t="shared" si="5"/>
        <v/>
      </c>
      <c r="AV105" s="42" t="str">
        <f t="shared" si="6"/>
        <v/>
      </c>
      <c r="AW105" s="25"/>
      <c r="AX105" s="17"/>
      <c r="AY105" s="17"/>
      <c r="AZ105" s="17"/>
      <c r="BA105" s="17"/>
      <c r="BB105" s="17"/>
      <c r="BC105" s="17"/>
      <c r="BD105" s="17"/>
      <c r="BE105" s="17"/>
      <c r="BF105" s="17"/>
      <c r="BG105" s="17"/>
      <c r="BH105" s="17"/>
      <c r="BI105" s="17"/>
      <c r="BJ105" s="17"/>
      <c r="BK105" s="17"/>
      <c r="BL105" s="17"/>
      <c r="BM105" s="16"/>
      <c r="BN105" s="16"/>
      <c r="BO105" s="16"/>
    </row>
    <row r="106" ht="15.75" customHeight="1">
      <c r="A106" s="5"/>
      <c r="B106" s="37"/>
      <c r="C106" s="37"/>
      <c r="D106" s="35"/>
      <c r="E106" s="36"/>
      <c r="F106" s="37"/>
      <c r="G106" s="37"/>
      <c r="H106" s="37"/>
      <c r="I106" s="37"/>
      <c r="J106" s="37"/>
      <c r="K106" s="37"/>
      <c r="L106" s="37"/>
      <c r="M106" s="37"/>
      <c r="N106" s="37"/>
      <c r="O106" s="37"/>
      <c r="P106" s="37"/>
      <c r="Q106" s="38"/>
      <c r="R106" s="39"/>
      <c r="S106" s="39"/>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40" t="str">
        <f t="shared" si="2"/>
        <v/>
      </c>
      <c r="AS106" s="40" t="str">
        <f t="shared" si="3"/>
        <v/>
      </c>
      <c r="AT106" s="40" t="str">
        <f t="shared" si="4"/>
        <v/>
      </c>
      <c r="AU106" s="41" t="str">
        <f t="shared" si="5"/>
        <v/>
      </c>
      <c r="AV106" s="42" t="str">
        <f t="shared" si="6"/>
        <v/>
      </c>
      <c r="AW106" s="25"/>
      <c r="AX106" s="17"/>
      <c r="AY106" s="17"/>
      <c r="AZ106" s="17"/>
      <c r="BA106" s="17"/>
      <c r="BB106" s="17"/>
      <c r="BC106" s="17"/>
      <c r="BD106" s="17"/>
      <c r="BE106" s="17"/>
      <c r="BF106" s="17"/>
      <c r="BG106" s="17"/>
      <c r="BH106" s="17"/>
      <c r="BI106" s="17"/>
      <c r="BJ106" s="17"/>
      <c r="BK106" s="17"/>
      <c r="BL106" s="17"/>
      <c r="BM106" s="16"/>
      <c r="BN106" s="16"/>
      <c r="BO106" s="16"/>
    </row>
    <row r="107" ht="15.75" customHeight="1">
      <c r="A107" s="5"/>
      <c r="B107" s="37"/>
      <c r="C107" s="37"/>
      <c r="D107" s="35"/>
      <c r="E107" s="36"/>
      <c r="F107" s="37"/>
      <c r="G107" s="37"/>
      <c r="H107" s="37"/>
      <c r="I107" s="37"/>
      <c r="J107" s="37"/>
      <c r="K107" s="37"/>
      <c r="L107" s="37"/>
      <c r="M107" s="37"/>
      <c r="N107" s="37"/>
      <c r="O107" s="37"/>
      <c r="P107" s="37"/>
      <c r="Q107" s="38"/>
      <c r="R107" s="39"/>
      <c r="S107" s="39"/>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40" t="str">
        <f t="shared" si="2"/>
        <v/>
      </c>
      <c r="AS107" s="40" t="str">
        <f t="shared" si="3"/>
        <v/>
      </c>
      <c r="AT107" s="40" t="str">
        <f t="shared" si="4"/>
        <v/>
      </c>
      <c r="AU107" s="41" t="str">
        <f t="shared" si="5"/>
        <v/>
      </c>
      <c r="AV107" s="42" t="str">
        <f t="shared" si="6"/>
        <v/>
      </c>
      <c r="AW107" s="25"/>
      <c r="AX107" s="17"/>
      <c r="AY107" s="17"/>
      <c r="AZ107" s="17"/>
      <c r="BA107" s="17"/>
      <c r="BB107" s="17"/>
      <c r="BC107" s="17"/>
      <c r="BD107" s="17"/>
      <c r="BE107" s="17"/>
      <c r="BF107" s="17"/>
      <c r="BG107" s="17"/>
      <c r="BH107" s="17"/>
      <c r="BI107" s="17"/>
      <c r="BJ107" s="17"/>
      <c r="BK107" s="17"/>
      <c r="BL107" s="17"/>
      <c r="BM107" s="16"/>
      <c r="BN107" s="16"/>
      <c r="BO107" s="16"/>
    </row>
    <row r="108" ht="15.75" customHeight="1">
      <c r="A108" s="5"/>
      <c r="B108" s="37"/>
      <c r="C108" s="37"/>
      <c r="D108" s="35"/>
      <c r="E108" s="36"/>
      <c r="F108" s="37"/>
      <c r="G108" s="37"/>
      <c r="H108" s="37"/>
      <c r="I108" s="37"/>
      <c r="J108" s="37"/>
      <c r="K108" s="37"/>
      <c r="L108" s="37"/>
      <c r="M108" s="37"/>
      <c r="N108" s="37"/>
      <c r="O108" s="37"/>
      <c r="P108" s="37"/>
      <c r="Q108" s="38"/>
      <c r="R108" s="39"/>
      <c r="S108" s="39"/>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40" t="str">
        <f t="shared" si="2"/>
        <v/>
      </c>
      <c r="AS108" s="40" t="str">
        <f t="shared" si="3"/>
        <v/>
      </c>
      <c r="AT108" s="40" t="str">
        <f t="shared" si="4"/>
        <v/>
      </c>
      <c r="AU108" s="41" t="str">
        <f t="shared" si="5"/>
        <v/>
      </c>
      <c r="AV108" s="42" t="str">
        <f t="shared" si="6"/>
        <v/>
      </c>
      <c r="AW108" s="25"/>
      <c r="AX108" s="17"/>
      <c r="AY108" s="17"/>
      <c r="AZ108" s="17"/>
      <c r="BA108" s="17"/>
      <c r="BB108" s="17"/>
      <c r="BC108" s="17"/>
      <c r="BD108" s="17"/>
      <c r="BE108" s="17"/>
      <c r="BF108" s="17"/>
      <c r="BG108" s="17"/>
      <c r="BH108" s="17"/>
      <c r="BI108" s="17"/>
      <c r="BJ108" s="17"/>
      <c r="BK108" s="17"/>
      <c r="BL108" s="17"/>
      <c r="BM108" s="16"/>
      <c r="BN108" s="16"/>
      <c r="BO108" s="16"/>
    </row>
    <row r="109" ht="15.75" customHeight="1">
      <c r="A109" s="5"/>
      <c r="B109" s="37"/>
      <c r="C109" s="37"/>
      <c r="D109" s="35"/>
      <c r="E109" s="36"/>
      <c r="F109" s="37"/>
      <c r="G109" s="37"/>
      <c r="H109" s="37"/>
      <c r="I109" s="37"/>
      <c r="J109" s="37"/>
      <c r="K109" s="37"/>
      <c r="L109" s="37"/>
      <c r="M109" s="37"/>
      <c r="N109" s="37"/>
      <c r="O109" s="37"/>
      <c r="P109" s="37"/>
      <c r="Q109" s="38"/>
      <c r="R109" s="39"/>
      <c r="S109" s="39"/>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40" t="str">
        <f t="shared" si="2"/>
        <v/>
      </c>
      <c r="AS109" s="40" t="str">
        <f t="shared" si="3"/>
        <v/>
      </c>
      <c r="AT109" s="40" t="str">
        <f t="shared" si="4"/>
        <v/>
      </c>
      <c r="AU109" s="41" t="str">
        <f t="shared" si="5"/>
        <v/>
      </c>
      <c r="AV109" s="42" t="str">
        <f t="shared" si="6"/>
        <v/>
      </c>
      <c r="AW109" s="25"/>
      <c r="AX109" s="17"/>
      <c r="AY109" s="17"/>
      <c r="AZ109" s="17"/>
      <c r="BA109" s="17"/>
      <c r="BB109" s="17"/>
      <c r="BC109" s="17"/>
      <c r="BD109" s="17"/>
      <c r="BE109" s="17"/>
      <c r="BF109" s="17"/>
      <c r="BG109" s="17"/>
      <c r="BH109" s="17"/>
      <c r="BI109" s="17"/>
      <c r="BJ109" s="17"/>
      <c r="BK109" s="17"/>
      <c r="BL109" s="17"/>
      <c r="BM109" s="16"/>
      <c r="BN109" s="16"/>
      <c r="BO109" s="16"/>
    </row>
    <row r="110" ht="15.75" customHeight="1">
      <c r="A110" s="5"/>
      <c r="B110" s="37"/>
      <c r="C110" s="37"/>
      <c r="D110" s="35"/>
      <c r="E110" s="36"/>
      <c r="F110" s="37"/>
      <c r="G110" s="37"/>
      <c r="H110" s="37"/>
      <c r="I110" s="37"/>
      <c r="J110" s="37"/>
      <c r="K110" s="37"/>
      <c r="L110" s="37"/>
      <c r="M110" s="37"/>
      <c r="N110" s="37"/>
      <c r="O110" s="37"/>
      <c r="P110" s="37"/>
      <c r="Q110" s="38"/>
      <c r="R110" s="39"/>
      <c r="S110" s="39"/>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40" t="str">
        <f t="shared" si="2"/>
        <v/>
      </c>
      <c r="AS110" s="40" t="str">
        <f t="shared" si="3"/>
        <v/>
      </c>
      <c r="AT110" s="40" t="str">
        <f t="shared" si="4"/>
        <v/>
      </c>
      <c r="AU110" s="41" t="str">
        <f t="shared" si="5"/>
        <v/>
      </c>
      <c r="AV110" s="42" t="str">
        <f t="shared" si="6"/>
        <v/>
      </c>
      <c r="AW110" s="25"/>
      <c r="AX110" s="17"/>
      <c r="AY110" s="17"/>
      <c r="AZ110" s="17"/>
      <c r="BA110" s="17"/>
      <c r="BB110" s="17"/>
      <c r="BC110" s="17"/>
      <c r="BD110" s="17"/>
      <c r="BE110" s="17"/>
      <c r="BF110" s="17"/>
      <c r="BG110" s="17"/>
      <c r="BH110" s="17"/>
      <c r="BI110" s="17"/>
      <c r="BJ110" s="17"/>
      <c r="BK110" s="17"/>
      <c r="BL110" s="17"/>
      <c r="BM110" s="16"/>
      <c r="BN110" s="16"/>
      <c r="BO110" s="16"/>
    </row>
    <row r="111" ht="15.75" customHeight="1">
      <c r="A111" s="5"/>
      <c r="B111" s="37"/>
      <c r="C111" s="37"/>
      <c r="D111" s="35"/>
      <c r="E111" s="36"/>
      <c r="F111" s="37"/>
      <c r="G111" s="37"/>
      <c r="H111" s="37"/>
      <c r="I111" s="37"/>
      <c r="J111" s="37"/>
      <c r="K111" s="37"/>
      <c r="L111" s="37"/>
      <c r="M111" s="37"/>
      <c r="N111" s="37"/>
      <c r="O111" s="37"/>
      <c r="P111" s="37"/>
      <c r="Q111" s="38"/>
      <c r="R111" s="39"/>
      <c r="S111" s="39"/>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40" t="str">
        <f t="shared" si="2"/>
        <v/>
      </c>
      <c r="AS111" s="40" t="str">
        <f t="shared" si="3"/>
        <v/>
      </c>
      <c r="AT111" s="40" t="str">
        <f t="shared" si="4"/>
        <v/>
      </c>
      <c r="AU111" s="41" t="str">
        <f t="shared" si="5"/>
        <v/>
      </c>
      <c r="AV111" s="42" t="str">
        <f t="shared" si="6"/>
        <v/>
      </c>
      <c r="AW111" s="25"/>
      <c r="AX111" s="17"/>
      <c r="AY111" s="17"/>
      <c r="AZ111" s="17"/>
      <c r="BA111" s="17"/>
      <c r="BB111" s="17"/>
      <c r="BC111" s="17"/>
      <c r="BD111" s="17"/>
      <c r="BE111" s="17"/>
      <c r="BF111" s="17"/>
      <c r="BG111" s="17"/>
      <c r="BH111" s="17"/>
      <c r="BI111" s="17"/>
      <c r="BJ111" s="17"/>
      <c r="BK111" s="17"/>
      <c r="BL111" s="17"/>
      <c r="BM111" s="16"/>
      <c r="BN111" s="16"/>
      <c r="BO111" s="16"/>
    </row>
    <row r="112" ht="15.75" customHeight="1">
      <c r="A112" s="5"/>
      <c r="B112" s="37"/>
      <c r="C112" s="37"/>
      <c r="D112" s="35"/>
      <c r="E112" s="36"/>
      <c r="F112" s="37"/>
      <c r="G112" s="37"/>
      <c r="H112" s="37"/>
      <c r="I112" s="37"/>
      <c r="J112" s="37"/>
      <c r="K112" s="37"/>
      <c r="L112" s="37"/>
      <c r="M112" s="37"/>
      <c r="N112" s="37"/>
      <c r="O112" s="37"/>
      <c r="P112" s="37"/>
      <c r="Q112" s="38"/>
      <c r="R112" s="39"/>
      <c r="S112" s="39"/>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40" t="str">
        <f t="shared" si="2"/>
        <v/>
      </c>
      <c r="AS112" s="40" t="str">
        <f t="shared" si="3"/>
        <v/>
      </c>
      <c r="AT112" s="40" t="str">
        <f t="shared" si="4"/>
        <v/>
      </c>
      <c r="AU112" s="41" t="str">
        <f t="shared" si="5"/>
        <v/>
      </c>
      <c r="AV112" s="42" t="str">
        <f t="shared" si="6"/>
        <v/>
      </c>
      <c r="AW112" s="25"/>
      <c r="AX112" s="17"/>
      <c r="AY112" s="17"/>
      <c r="AZ112" s="17"/>
      <c r="BA112" s="17"/>
      <c r="BB112" s="17"/>
      <c r="BC112" s="17"/>
      <c r="BD112" s="17"/>
      <c r="BE112" s="17"/>
      <c r="BF112" s="17"/>
      <c r="BG112" s="17"/>
      <c r="BH112" s="17"/>
      <c r="BI112" s="17"/>
      <c r="BJ112" s="17"/>
      <c r="BK112" s="17"/>
      <c r="BL112" s="17"/>
      <c r="BM112" s="16"/>
      <c r="BN112" s="16"/>
      <c r="BO112" s="16"/>
    </row>
    <row r="113" ht="15.75" customHeight="1">
      <c r="A113" s="5"/>
      <c r="B113" s="37"/>
      <c r="C113" s="37"/>
      <c r="D113" s="35"/>
      <c r="E113" s="36"/>
      <c r="F113" s="37"/>
      <c r="G113" s="37"/>
      <c r="H113" s="37"/>
      <c r="I113" s="37"/>
      <c r="J113" s="37"/>
      <c r="K113" s="37"/>
      <c r="L113" s="37"/>
      <c r="M113" s="37"/>
      <c r="N113" s="37"/>
      <c r="O113" s="37"/>
      <c r="P113" s="37"/>
      <c r="Q113" s="38"/>
      <c r="R113" s="39"/>
      <c r="S113" s="39"/>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40" t="str">
        <f t="shared" si="2"/>
        <v/>
      </c>
      <c r="AS113" s="40" t="str">
        <f t="shared" si="3"/>
        <v/>
      </c>
      <c r="AT113" s="40" t="str">
        <f t="shared" si="4"/>
        <v/>
      </c>
      <c r="AU113" s="41" t="str">
        <f t="shared" si="5"/>
        <v/>
      </c>
      <c r="AV113" s="42" t="str">
        <f t="shared" si="6"/>
        <v/>
      </c>
      <c r="AW113" s="25"/>
      <c r="AX113" s="17"/>
      <c r="AY113" s="17"/>
      <c r="AZ113" s="17"/>
      <c r="BA113" s="17"/>
      <c r="BB113" s="17"/>
      <c r="BC113" s="17"/>
      <c r="BD113" s="17"/>
      <c r="BE113" s="17"/>
      <c r="BF113" s="17"/>
      <c r="BG113" s="17"/>
      <c r="BH113" s="17"/>
      <c r="BI113" s="17"/>
      <c r="BJ113" s="17"/>
      <c r="BK113" s="17"/>
      <c r="BL113" s="17"/>
      <c r="BM113" s="16"/>
      <c r="BN113" s="16"/>
      <c r="BO113" s="16"/>
    </row>
    <row r="114" ht="15.75" customHeight="1">
      <c r="A114" s="5"/>
      <c r="B114" s="37"/>
      <c r="C114" s="37"/>
      <c r="D114" s="35"/>
      <c r="E114" s="36"/>
      <c r="F114" s="37"/>
      <c r="G114" s="37"/>
      <c r="H114" s="37"/>
      <c r="I114" s="37"/>
      <c r="J114" s="37"/>
      <c r="K114" s="37"/>
      <c r="L114" s="37"/>
      <c r="M114" s="37"/>
      <c r="N114" s="37"/>
      <c r="O114" s="37"/>
      <c r="P114" s="37"/>
      <c r="Q114" s="38"/>
      <c r="R114" s="39"/>
      <c r="S114" s="39"/>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40" t="str">
        <f t="shared" si="2"/>
        <v/>
      </c>
      <c r="AS114" s="40" t="str">
        <f t="shared" si="3"/>
        <v/>
      </c>
      <c r="AT114" s="40" t="str">
        <f t="shared" si="4"/>
        <v/>
      </c>
      <c r="AU114" s="41" t="str">
        <f t="shared" si="5"/>
        <v/>
      </c>
      <c r="AV114" s="42" t="str">
        <f t="shared" si="6"/>
        <v/>
      </c>
      <c r="AW114" s="25"/>
      <c r="AX114" s="17"/>
      <c r="AY114" s="17"/>
      <c r="AZ114" s="17"/>
      <c r="BA114" s="17"/>
      <c r="BB114" s="17"/>
      <c r="BC114" s="17"/>
      <c r="BD114" s="17"/>
      <c r="BE114" s="17"/>
      <c r="BF114" s="17"/>
      <c r="BG114" s="17"/>
      <c r="BH114" s="17"/>
      <c r="BI114" s="17"/>
      <c r="BJ114" s="17"/>
      <c r="BK114" s="17"/>
      <c r="BL114" s="17"/>
      <c r="BM114" s="16"/>
      <c r="BN114" s="16"/>
      <c r="BO114" s="16"/>
    </row>
    <row r="115" ht="15.75" customHeight="1">
      <c r="A115" s="5"/>
      <c r="B115" s="37"/>
      <c r="C115" s="37"/>
      <c r="D115" s="35"/>
      <c r="E115" s="36"/>
      <c r="F115" s="37"/>
      <c r="G115" s="37"/>
      <c r="H115" s="37"/>
      <c r="I115" s="37"/>
      <c r="J115" s="37"/>
      <c r="K115" s="37"/>
      <c r="L115" s="37"/>
      <c r="M115" s="37"/>
      <c r="N115" s="37"/>
      <c r="O115" s="37"/>
      <c r="P115" s="37"/>
      <c r="Q115" s="38"/>
      <c r="R115" s="39"/>
      <c r="S115" s="39"/>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40" t="str">
        <f t="shared" si="2"/>
        <v/>
      </c>
      <c r="AS115" s="40" t="str">
        <f t="shared" si="3"/>
        <v/>
      </c>
      <c r="AT115" s="40" t="str">
        <f t="shared" si="4"/>
        <v/>
      </c>
      <c r="AU115" s="41" t="str">
        <f t="shared" si="5"/>
        <v/>
      </c>
      <c r="AV115" s="42" t="str">
        <f t="shared" si="6"/>
        <v/>
      </c>
      <c r="AW115" s="25"/>
      <c r="AX115" s="17"/>
      <c r="AY115" s="17"/>
      <c r="AZ115" s="17"/>
      <c r="BA115" s="17"/>
      <c r="BB115" s="17"/>
      <c r="BC115" s="17"/>
      <c r="BD115" s="17"/>
      <c r="BE115" s="17"/>
      <c r="BF115" s="17"/>
      <c r="BG115" s="17"/>
      <c r="BH115" s="17"/>
      <c r="BI115" s="17"/>
      <c r="BJ115" s="17"/>
      <c r="BK115" s="17"/>
      <c r="BL115" s="17"/>
      <c r="BM115" s="16"/>
      <c r="BN115" s="16"/>
      <c r="BO115" s="16"/>
    </row>
    <row r="116" ht="15.75" customHeight="1">
      <c r="A116" s="5"/>
      <c r="B116" s="37"/>
      <c r="C116" s="37"/>
      <c r="D116" s="35"/>
      <c r="E116" s="36"/>
      <c r="F116" s="37"/>
      <c r="G116" s="37"/>
      <c r="H116" s="37"/>
      <c r="I116" s="37"/>
      <c r="J116" s="37"/>
      <c r="K116" s="37"/>
      <c r="L116" s="37"/>
      <c r="M116" s="37"/>
      <c r="N116" s="37"/>
      <c r="O116" s="37"/>
      <c r="P116" s="37"/>
      <c r="Q116" s="38"/>
      <c r="R116" s="39"/>
      <c r="S116" s="39"/>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40" t="str">
        <f t="shared" si="2"/>
        <v/>
      </c>
      <c r="AS116" s="40" t="str">
        <f t="shared" si="3"/>
        <v/>
      </c>
      <c r="AT116" s="40" t="str">
        <f t="shared" si="4"/>
        <v/>
      </c>
      <c r="AU116" s="41" t="str">
        <f t="shared" si="5"/>
        <v/>
      </c>
      <c r="AV116" s="42" t="str">
        <f t="shared" si="6"/>
        <v/>
      </c>
      <c r="AW116" s="25"/>
      <c r="AX116" s="17"/>
      <c r="AY116" s="17"/>
      <c r="AZ116" s="17"/>
      <c r="BA116" s="17"/>
      <c r="BB116" s="17"/>
      <c r="BC116" s="17"/>
      <c r="BD116" s="17"/>
      <c r="BE116" s="17"/>
      <c r="BF116" s="17"/>
      <c r="BG116" s="17"/>
      <c r="BH116" s="17"/>
      <c r="BI116" s="17"/>
      <c r="BJ116" s="17"/>
      <c r="BK116" s="17"/>
      <c r="BL116" s="17"/>
      <c r="BM116" s="16"/>
      <c r="BN116" s="16"/>
      <c r="BO116" s="16"/>
    </row>
    <row r="117" ht="15.75" customHeight="1">
      <c r="A117" s="5"/>
      <c r="B117" s="37"/>
      <c r="C117" s="37"/>
      <c r="D117" s="35"/>
      <c r="E117" s="36"/>
      <c r="F117" s="37"/>
      <c r="G117" s="37"/>
      <c r="H117" s="37"/>
      <c r="I117" s="37"/>
      <c r="J117" s="37"/>
      <c r="K117" s="37"/>
      <c r="L117" s="37"/>
      <c r="M117" s="37"/>
      <c r="N117" s="37"/>
      <c r="O117" s="37"/>
      <c r="P117" s="37"/>
      <c r="Q117" s="38"/>
      <c r="R117" s="39"/>
      <c r="S117" s="39"/>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40" t="str">
        <f t="shared" si="2"/>
        <v/>
      </c>
      <c r="AS117" s="40" t="str">
        <f t="shared" si="3"/>
        <v/>
      </c>
      <c r="AT117" s="40" t="str">
        <f t="shared" si="4"/>
        <v/>
      </c>
      <c r="AU117" s="41" t="str">
        <f t="shared" si="5"/>
        <v/>
      </c>
      <c r="AV117" s="42" t="str">
        <f t="shared" si="6"/>
        <v/>
      </c>
      <c r="AW117" s="25"/>
      <c r="AX117" s="17"/>
      <c r="AY117" s="17"/>
      <c r="AZ117" s="17"/>
      <c r="BA117" s="17"/>
      <c r="BB117" s="17"/>
      <c r="BC117" s="17"/>
      <c r="BD117" s="17"/>
      <c r="BE117" s="17"/>
      <c r="BF117" s="17"/>
      <c r="BG117" s="17"/>
      <c r="BH117" s="17"/>
      <c r="BI117" s="17"/>
      <c r="BJ117" s="17"/>
      <c r="BK117" s="17"/>
      <c r="BL117" s="17"/>
      <c r="BM117" s="16"/>
      <c r="BN117" s="16"/>
      <c r="BO117" s="16"/>
    </row>
    <row r="118" ht="15.75" customHeight="1">
      <c r="A118" s="5"/>
      <c r="B118" s="37"/>
      <c r="C118" s="37"/>
      <c r="D118" s="35"/>
      <c r="E118" s="36"/>
      <c r="F118" s="37"/>
      <c r="G118" s="37"/>
      <c r="H118" s="37"/>
      <c r="I118" s="37"/>
      <c r="J118" s="37"/>
      <c r="K118" s="37"/>
      <c r="L118" s="37"/>
      <c r="M118" s="37"/>
      <c r="N118" s="37"/>
      <c r="O118" s="37"/>
      <c r="P118" s="37"/>
      <c r="Q118" s="38"/>
      <c r="R118" s="39"/>
      <c r="S118" s="39"/>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40" t="str">
        <f t="shared" si="2"/>
        <v/>
      </c>
      <c r="AS118" s="40" t="str">
        <f t="shared" si="3"/>
        <v/>
      </c>
      <c r="AT118" s="40" t="str">
        <f t="shared" si="4"/>
        <v/>
      </c>
      <c r="AU118" s="41" t="str">
        <f t="shared" si="5"/>
        <v/>
      </c>
      <c r="AV118" s="42" t="str">
        <f t="shared" si="6"/>
        <v/>
      </c>
      <c r="AW118" s="25"/>
      <c r="AX118" s="17"/>
      <c r="AY118" s="17"/>
      <c r="AZ118" s="17"/>
      <c r="BA118" s="17"/>
      <c r="BB118" s="17"/>
      <c r="BC118" s="17"/>
      <c r="BD118" s="17"/>
      <c r="BE118" s="17"/>
      <c r="BF118" s="17"/>
      <c r="BG118" s="17"/>
      <c r="BH118" s="17"/>
      <c r="BI118" s="17"/>
      <c r="BJ118" s="17"/>
      <c r="BK118" s="17"/>
      <c r="BL118" s="17"/>
      <c r="BM118" s="16"/>
      <c r="BN118" s="16"/>
      <c r="BO118" s="16"/>
    </row>
    <row r="119" ht="15.75" customHeight="1">
      <c r="A119" s="5"/>
      <c r="B119" s="37"/>
      <c r="C119" s="37"/>
      <c r="D119" s="35"/>
      <c r="E119" s="36"/>
      <c r="F119" s="37"/>
      <c r="G119" s="37"/>
      <c r="H119" s="37"/>
      <c r="I119" s="37"/>
      <c r="J119" s="37"/>
      <c r="K119" s="37"/>
      <c r="L119" s="37"/>
      <c r="M119" s="37"/>
      <c r="N119" s="37"/>
      <c r="O119" s="37"/>
      <c r="P119" s="37"/>
      <c r="Q119" s="38"/>
      <c r="R119" s="39"/>
      <c r="S119" s="39"/>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40" t="str">
        <f t="shared" si="2"/>
        <v/>
      </c>
      <c r="AS119" s="40" t="str">
        <f t="shared" si="3"/>
        <v/>
      </c>
      <c r="AT119" s="40" t="str">
        <f t="shared" si="4"/>
        <v/>
      </c>
      <c r="AU119" s="41" t="str">
        <f t="shared" si="5"/>
        <v/>
      </c>
      <c r="AV119" s="42" t="str">
        <f t="shared" si="6"/>
        <v/>
      </c>
      <c r="AW119" s="25"/>
      <c r="AX119" s="17"/>
      <c r="AY119" s="17"/>
      <c r="AZ119" s="17"/>
      <c r="BA119" s="17"/>
      <c r="BB119" s="17"/>
      <c r="BC119" s="17"/>
      <c r="BD119" s="17"/>
      <c r="BE119" s="17"/>
      <c r="BF119" s="17"/>
      <c r="BG119" s="17"/>
      <c r="BH119" s="17"/>
      <c r="BI119" s="17"/>
      <c r="BJ119" s="17"/>
      <c r="BK119" s="17"/>
      <c r="BL119" s="17"/>
      <c r="BM119" s="16"/>
      <c r="BN119" s="16"/>
      <c r="BO119" s="16"/>
    </row>
    <row r="120" ht="15.75" customHeight="1">
      <c r="A120" s="5"/>
      <c r="B120" s="37"/>
      <c r="C120" s="37"/>
      <c r="D120" s="35"/>
      <c r="E120" s="36"/>
      <c r="F120" s="37"/>
      <c r="G120" s="37"/>
      <c r="H120" s="37"/>
      <c r="I120" s="37"/>
      <c r="J120" s="37"/>
      <c r="K120" s="37"/>
      <c r="L120" s="37"/>
      <c r="M120" s="37"/>
      <c r="N120" s="37"/>
      <c r="O120" s="37"/>
      <c r="P120" s="37"/>
      <c r="Q120" s="38"/>
      <c r="R120" s="39"/>
      <c r="S120" s="39"/>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40" t="str">
        <f t="shared" si="2"/>
        <v/>
      </c>
      <c r="AS120" s="40" t="str">
        <f t="shared" si="3"/>
        <v/>
      </c>
      <c r="AT120" s="40" t="str">
        <f t="shared" si="4"/>
        <v/>
      </c>
      <c r="AU120" s="41" t="str">
        <f t="shared" si="5"/>
        <v/>
      </c>
      <c r="AV120" s="42" t="str">
        <f t="shared" si="6"/>
        <v/>
      </c>
      <c r="AW120" s="25"/>
      <c r="AX120" s="17"/>
      <c r="AY120" s="17"/>
      <c r="AZ120" s="17"/>
      <c r="BA120" s="17"/>
      <c r="BB120" s="17"/>
      <c r="BC120" s="17"/>
      <c r="BD120" s="17"/>
      <c r="BE120" s="17"/>
      <c r="BF120" s="17"/>
      <c r="BG120" s="17"/>
      <c r="BH120" s="17"/>
      <c r="BI120" s="17"/>
      <c r="BJ120" s="17"/>
      <c r="BK120" s="17"/>
      <c r="BL120" s="17"/>
      <c r="BM120" s="16"/>
      <c r="BN120" s="16"/>
      <c r="BO120" s="16"/>
    </row>
    <row r="121" ht="15.75" customHeight="1">
      <c r="A121" s="5"/>
      <c r="B121" s="37"/>
      <c r="C121" s="37"/>
      <c r="D121" s="35"/>
      <c r="E121" s="36"/>
      <c r="F121" s="37"/>
      <c r="G121" s="37"/>
      <c r="H121" s="37"/>
      <c r="I121" s="37"/>
      <c r="J121" s="37"/>
      <c r="K121" s="37"/>
      <c r="L121" s="37"/>
      <c r="M121" s="37"/>
      <c r="N121" s="37"/>
      <c r="O121" s="37"/>
      <c r="P121" s="37"/>
      <c r="Q121" s="38"/>
      <c r="R121" s="39"/>
      <c r="S121" s="39"/>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40" t="str">
        <f t="shared" si="2"/>
        <v/>
      </c>
      <c r="AS121" s="40" t="str">
        <f t="shared" si="3"/>
        <v/>
      </c>
      <c r="AT121" s="40" t="str">
        <f t="shared" si="4"/>
        <v/>
      </c>
      <c r="AU121" s="41" t="str">
        <f t="shared" si="5"/>
        <v/>
      </c>
      <c r="AV121" s="42" t="str">
        <f t="shared" si="6"/>
        <v/>
      </c>
      <c r="AW121" s="25"/>
      <c r="AX121" s="17"/>
      <c r="AY121" s="17"/>
      <c r="AZ121" s="17"/>
      <c r="BA121" s="17"/>
      <c r="BB121" s="17"/>
      <c r="BC121" s="17"/>
      <c r="BD121" s="17"/>
      <c r="BE121" s="17"/>
      <c r="BF121" s="17"/>
      <c r="BG121" s="17"/>
      <c r="BH121" s="17"/>
      <c r="BI121" s="17"/>
      <c r="BJ121" s="17"/>
      <c r="BK121" s="17"/>
      <c r="BL121" s="17"/>
      <c r="BM121" s="16"/>
      <c r="BN121" s="16"/>
      <c r="BO121" s="16"/>
    </row>
    <row r="122" ht="15.75" customHeight="1">
      <c r="A122" s="5"/>
      <c r="B122" s="37"/>
      <c r="C122" s="37"/>
      <c r="D122" s="35"/>
      <c r="E122" s="36"/>
      <c r="F122" s="37"/>
      <c r="G122" s="37"/>
      <c r="H122" s="37"/>
      <c r="I122" s="37"/>
      <c r="J122" s="37"/>
      <c r="K122" s="37"/>
      <c r="L122" s="37"/>
      <c r="M122" s="37"/>
      <c r="N122" s="37"/>
      <c r="O122" s="37"/>
      <c r="P122" s="37"/>
      <c r="Q122" s="38"/>
      <c r="R122" s="39"/>
      <c r="S122" s="39"/>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40" t="str">
        <f t="shared" si="2"/>
        <v/>
      </c>
      <c r="AS122" s="40" t="str">
        <f t="shared" si="3"/>
        <v/>
      </c>
      <c r="AT122" s="40" t="str">
        <f t="shared" si="4"/>
        <v/>
      </c>
      <c r="AU122" s="41" t="str">
        <f t="shared" si="5"/>
        <v/>
      </c>
      <c r="AV122" s="42" t="str">
        <f t="shared" si="6"/>
        <v/>
      </c>
      <c r="AW122" s="25"/>
      <c r="AX122" s="17"/>
      <c r="AY122" s="17"/>
      <c r="AZ122" s="17"/>
      <c r="BA122" s="17"/>
      <c r="BB122" s="17"/>
      <c r="BC122" s="17"/>
      <c r="BD122" s="17"/>
      <c r="BE122" s="17"/>
      <c r="BF122" s="17"/>
      <c r="BG122" s="17"/>
      <c r="BH122" s="17"/>
      <c r="BI122" s="17"/>
      <c r="BJ122" s="17"/>
      <c r="BK122" s="17"/>
      <c r="BL122" s="17"/>
      <c r="BM122" s="16"/>
      <c r="BN122" s="16"/>
      <c r="BO122" s="16"/>
    </row>
    <row r="123" ht="15.75" customHeight="1">
      <c r="A123" s="5"/>
      <c r="B123" s="37"/>
      <c r="C123" s="37"/>
      <c r="D123" s="35"/>
      <c r="E123" s="36"/>
      <c r="F123" s="37"/>
      <c r="G123" s="37"/>
      <c r="H123" s="37"/>
      <c r="I123" s="37"/>
      <c r="J123" s="37"/>
      <c r="K123" s="37"/>
      <c r="L123" s="37"/>
      <c r="M123" s="37"/>
      <c r="N123" s="37"/>
      <c r="O123" s="37"/>
      <c r="P123" s="37"/>
      <c r="Q123" s="38"/>
      <c r="R123" s="39"/>
      <c r="S123" s="39"/>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40" t="str">
        <f t="shared" si="2"/>
        <v/>
      </c>
      <c r="AS123" s="40" t="str">
        <f t="shared" si="3"/>
        <v/>
      </c>
      <c r="AT123" s="40" t="str">
        <f t="shared" si="4"/>
        <v/>
      </c>
      <c r="AU123" s="41" t="str">
        <f t="shared" si="5"/>
        <v/>
      </c>
      <c r="AV123" s="42" t="str">
        <f t="shared" si="6"/>
        <v/>
      </c>
      <c r="AW123" s="25"/>
      <c r="AX123" s="17"/>
      <c r="AY123" s="17"/>
      <c r="AZ123" s="17"/>
      <c r="BA123" s="17"/>
      <c r="BB123" s="17"/>
      <c r="BC123" s="17"/>
      <c r="BD123" s="17"/>
      <c r="BE123" s="17"/>
      <c r="BF123" s="17"/>
      <c r="BG123" s="17"/>
      <c r="BH123" s="17"/>
      <c r="BI123" s="17"/>
      <c r="BJ123" s="17"/>
      <c r="BK123" s="17"/>
      <c r="BL123" s="17"/>
      <c r="BM123" s="16"/>
      <c r="BN123" s="16"/>
      <c r="BO123" s="16"/>
    </row>
    <row r="124" ht="15.75" customHeight="1">
      <c r="A124" s="5"/>
      <c r="B124" s="37"/>
      <c r="C124" s="37"/>
      <c r="D124" s="35"/>
      <c r="E124" s="36"/>
      <c r="F124" s="37"/>
      <c r="G124" s="37"/>
      <c r="H124" s="37"/>
      <c r="I124" s="37"/>
      <c r="J124" s="37"/>
      <c r="K124" s="37"/>
      <c r="L124" s="37"/>
      <c r="M124" s="37"/>
      <c r="N124" s="37"/>
      <c r="O124" s="37"/>
      <c r="P124" s="37"/>
      <c r="Q124" s="38"/>
      <c r="R124" s="39"/>
      <c r="S124" s="39"/>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40" t="str">
        <f t="shared" si="2"/>
        <v/>
      </c>
      <c r="AS124" s="40" t="str">
        <f t="shared" si="3"/>
        <v/>
      </c>
      <c r="AT124" s="40" t="str">
        <f t="shared" si="4"/>
        <v/>
      </c>
      <c r="AU124" s="41" t="str">
        <f t="shared" si="5"/>
        <v/>
      </c>
      <c r="AV124" s="42" t="str">
        <f t="shared" si="6"/>
        <v/>
      </c>
      <c r="AW124" s="25"/>
      <c r="AX124" s="17"/>
      <c r="AY124" s="17"/>
      <c r="AZ124" s="17"/>
      <c r="BA124" s="17"/>
      <c r="BB124" s="17"/>
      <c r="BC124" s="17"/>
      <c r="BD124" s="17"/>
      <c r="BE124" s="17"/>
      <c r="BF124" s="17"/>
      <c r="BG124" s="17"/>
      <c r="BH124" s="17"/>
      <c r="BI124" s="17"/>
      <c r="BJ124" s="17"/>
      <c r="BK124" s="17"/>
      <c r="BL124" s="17"/>
      <c r="BM124" s="16"/>
      <c r="BN124" s="16"/>
      <c r="BO124" s="16"/>
    </row>
    <row r="125" ht="15.75" customHeight="1">
      <c r="A125" s="5"/>
      <c r="B125" s="37"/>
      <c r="C125" s="37"/>
      <c r="D125" s="35"/>
      <c r="E125" s="36"/>
      <c r="F125" s="37"/>
      <c r="G125" s="37"/>
      <c r="H125" s="37"/>
      <c r="I125" s="37"/>
      <c r="J125" s="37"/>
      <c r="K125" s="37"/>
      <c r="L125" s="37"/>
      <c r="M125" s="37"/>
      <c r="N125" s="37"/>
      <c r="O125" s="37"/>
      <c r="P125" s="37"/>
      <c r="Q125" s="38"/>
      <c r="R125" s="39"/>
      <c r="S125" s="39"/>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40" t="str">
        <f t="shared" si="2"/>
        <v/>
      </c>
      <c r="AS125" s="40" t="str">
        <f t="shared" si="3"/>
        <v/>
      </c>
      <c r="AT125" s="40" t="str">
        <f t="shared" si="4"/>
        <v/>
      </c>
      <c r="AU125" s="41" t="str">
        <f t="shared" si="5"/>
        <v/>
      </c>
      <c r="AV125" s="42" t="str">
        <f t="shared" si="6"/>
        <v/>
      </c>
      <c r="AW125" s="25"/>
      <c r="AX125" s="17"/>
      <c r="AY125" s="17"/>
      <c r="AZ125" s="17"/>
      <c r="BA125" s="17"/>
      <c r="BB125" s="17"/>
      <c r="BC125" s="17"/>
      <c r="BD125" s="17"/>
      <c r="BE125" s="17"/>
      <c r="BF125" s="17"/>
      <c r="BG125" s="17"/>
      <c r="BH125" s="17"/>
      <c r="BI125" s="17"/>
      <c r="BJ125" s="17"/>
      <c r="BK125" s="17"/>
      <c r="BL125" s="17"/>
      <c r="BM125" s="16"/>
      <c r="BN125" s="16"/>
      <c r="BO125" s="16"/>
    </row>
    <row r="126" ht="15.75" customHeight="1">
      <c r="A126" s="5"/>
      <c r="B126" s="37"/>
      <c r="C126" s="37"/>
      <c r="D126" s="35"/>
      <c r="E126" s="36"/>
      <c r="F126" s="37"/>
      <c r="G126" s="37"/>
      <c r="H126" s="37"/>
      <c r="I126" s="37"/>
      <c r="J126" s="37"/>
      <c r="K126" s="37"/>
      <c r="L126" s="37"/>
      <c r="M126" s="37"/>
      <c r="N126" s="37"/>
      <c r="O126" s="37"/>
      <c r="P126" s="37"/>
      <c r="Q126" s="38"/>
      <c r="R126" s="39"/>
      <c r="S126" s="39"/>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40" t="str">
        <f t="shared" si="2"/>
        <v/>
      </c>
      <c r="AS126" s="40" t="str">
        <f t="shared" si="3"/>
        <v/>
      </c>
      <c r="AT126" s="40" t="str">
        <f t="shared" si="4"/>
        <v/>
      </c>
      <c r="AU126" s="41" t="str">
        <f t="shared" si="5"/>
        <v/>
      </c>
      <c r="AV126" s="42" t="str">
        <f t="shared" si="6"/>
        <v/>
      </c>
      <c r="AW126" s="25"/>
      <c r="AX126" s="17"/>
      <c r="AY126" s="17"/>
      <c r="AZ126" s="17"/>
      <c r="BA126" s="17"/>
      <c r="BB126" s="17"/>
      <c r="BC126" s="17"/>
      <c r="BD126" s="17"/>
      <c r="BE126" s="17"/>
      <c r="BF126" s="17"/>
      <c r="BG126" s="17"/>
      <c r="BH126" s="17"/>
      <c r="BI126" s="17"/>
      <c r="BJ126" s="17"/>
      <c r="BK126" s="17"/>
      <c r="BL126" s="17"/>
      <c r="BM126" s="16"/>
      <c r="BN126" s="16"/>
      <c r="BO126" s="16"/>
    </row>
    <row r="127" ht="15.75" customHeight="1">
      <c r="A127" s="5"/>
      <c r="B127" s="37"/>
      <c r="C127" s="37"/>
      <c r="D127" s="35"/>
      <c r="E127" s="36"/>
      <c r="F127" s="37"/>
      <c r="G127" s="37"/>
      <c r="H127" s="37"/>
      <c r="I127" s="37"/>
      <c r="J127" s="37"/>
      <c r="K127" s="37"/>
      <c r="L127" s="37"/>
      <c r="M127" s="37"/>
      <c r="N127" s="37"/>
      <c r="O127" s="37"/>
      <c r="P127" s="37"/>
      <c r="Q127" s="38"/>
      <c r="R127" s="39"/>
      <c r="S127" s="39"/>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40" t="str">
        <f t="shared" si="2"/>
        <v/>
      </c>
      <c r="AS127" s="40" t="str">
        <f t="shared" si="3"/>
        <v/>
      </c>
      <c r="AT127" s="40" t="str">
        <f t="shared" si="4"/>
        <v/>
      </c>
      <c r="AU127" s="41" t="str">
        <f t="shared" si="5"/>
        <v/>
      </c>
      <c r="AV127" s="42" t="str">
        <f t="shared" si="6"/>
        <v/>
      </c>
      <c r="AW127" s="25"/>
      <c r="AX127" s="17"/>
      <c r="AY127" s="17"/>
      <c r="AZ127" s="17"/>
      <c r="BA127" s="17"/>
      <c r="BB127" s="17"/>
      <c r="BC127" s="17"/>
      <c r="BD127" s="17"/>
      <c r="BE127" s="17"/>
      <c r="BF127" s="17"/>
      <c r="BG127" s="17"/>
      <c r="BH127" s="17"/>
      <c r="BI127" s="17"/>
      <c r="BJ127" s="17"/>
      <c r="BK127" s="17"/>
      <c r="BL127" s="17"/>
      <c r="BM127" s="16"/>
      <c r="BN127" s="16"/>
      <c r="BO127" s="16"/>
    </row>
    <row r="128" ht="15.75" customHeight="1">
      <c r="A128" s="5"/>
      <c r="B128" s="37"/>
      <c r="C128" s="37"/>
      <c r="D128" s="35"/>
      <c r="E128" s="36"/>
      <c r="F128" s="37"/>
      <c r="G128" s="37"/>
      <c r="H128" s="37"/>
      <c r="I128" s="37"/>
      <c r="J128" s="37"/>
      <c r="K128" s="37"/>
      <c r="L128" s="37"/>
      <c r="M128" s="37"/>
      <c r="N128" s="37"/>
      <c r="O128" s="37"/>
      <c r="P128" s="37"/>
      <c r="Q128" s="38"/>
      <c r="R128" s="39"/>
      <c r="S128" s="39"/>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40" t="str">
        <f t="shared" si="2"/>
        <v/>
      </c>
      <c r="AS128" s="40" t="str">
        <f t="shared" si="3"/>
        <v/>
      </c>
      <c r="AT128" s="40" t="str">
        <f t="shared" si="4"/>
        <v/>
      </c>
      <c r="AU128" s="41" t="str">
        <f t="shared" si="5"/>
        <v/>
      </c>
      <c r="AV128" s="42" t="str">
        <f t="shared" si="6"/>
        <v/>
      </c>
      <c r="AW128" s="25"/>
      <c r="AX128" s="17"/>
      <c r="AY128" s="17"/>
      <c r="AZ128" s="17"/>
      <c r="BA128" s="17"/>
      <c r="BB128" s="17"/>
      <c r="BC128" s="17"/>
      <c r="BD128" s="17"/>
      <c r="BE128" s="17"/>
      <c r="BF128" s="17"/>
      <c r="BG128" s="17"/>
      <c r="BH128" s="17"/>
      <c r="BI128" s="17"/>
      <c r="BJ128" s="17"/>
      <c r="BK128" s="17"/>
      <c r="BL128" s="17"/>
      <c r="BM128" s="16"/>
      <c r="BN128" s="16"/>
      <c r="BO128" s="16"/>
    </row>
    <row r="129" ht="15.75" customHeight="1">
      <c r="A129" s="5"/>
      <c r="B129" s="37"/>
      <c r="C129" s="37"/>
      <c r="D129" s="35"/>
      <c r="E129" s="36"/>
      <c r="F129" s="37"/>
      <c r="G129" s="37"/>
      <c r="H129" s="37"/>
      <c r="I129" s="37"/>
      <c r="J129" s="37"/>
      <c r="K129" s="37"/>
      <c r="L129" s="37"/>
      <c r="M129" s="37"/>
      <c r="N129" s="37"/>
      <c r="O129" s="37"/>
      <c r="P129" s="37"/>
      <c r="Q129" s="38"/>
      <c r="R129" s="39"/>
      <c r="S129" s="39"/>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40" t="str">
        <f t="shared" si="2"/>
        <v/>
      </c>
      <c r="AS129" s="40" t="str">
        <f t="shared" si="3"/>
        <v/>
      </c>
      <c r="AT129" s="40" t="str">
        <f t="shared" si="4"/>
        <v/>
      </c>
      <c r="AU129" s="41" t="str">
        <f t="shared" si="5"/>
        <v/>
      </c>
      <c r="AV129" s="42" t="str">
        <f t="shared" si="6"/>
        <v/>
      </c>
      <c r="AW129" s="25"/>
      <c r="AX129" s="17"/>
      <c r="AY129" s="17"/>
      <c r="AZ129" s="17"/>
      <c r="BA129" s="17"/>
      <c r="BB129" s="17"/>
      <c r="BC129" s="17"/>
      <c r="BD129" s="17"/>
      <c r="BE129" s="17"/>
      <c r="BF129" s="17"/>
      <c r="BG129" s="17"/>
      <c r="BH129" s="17"/>
      <c r="BI129" s="17"/>
      <c r="BJ129" s="17"/>
      <c r="BK129" s="17"/>
      <c r="BL129" s="17"/>
      <c r="BM129" s="16"/>
      <c r="BN129" s="16"/>
      <c r="BO129" s="16"/>
    </row>
    <row r="130" ht="15.75" customHeight="1">
      <c r="A130" s="5"/>
      <c r="B130" s="37"/>
      <c r="C130" s="37"/>
      <c r="D130" s="35"/>
      <c r="E130" s="36"/>
      <c r="F130" s="37"/>
      <c r="G130" s="37"/>
      <c r="H130" s="37"/>
      <c r="I130" s="37"/>
      <c r="J130" s="37"/>
      <c r="K130" s="37"/>
      <c r="L130" s="37"/>
      <c r="M130" s="37"/>
      <c r="N130" s="37"/>
      <c r="O130" s="37"/>
      <c r="P130" s="37"/>
      <c r="Q130" s="38"/>
      <c r="R130" s="39"/>
      <c r="S130" s="39"/>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40" t="str">
        <f t="shared" si="2"/>
        <v/>
      </c>
      <c r="AS130" s="40" t="str">
        <f t="shared" si="3"/>
        <v/>
      </c>
      <c r="AT130" s="40" t="str">
        <f t="shared" si="4"/>
        <v/>
      </c>
      <c r="AU130" s="41" t="str">
        <f t="shared" si="5"/>
        <v/>
      </c>
      <c r="AV130" s="42" t="str">
        <f t="shared" si="6"/>
        <v/>
      </c>
      <c r="AW130" s="25"/>
      <c r="AX130" s="17"/>
      <c r="AY130" s="17"/>
      <c r="AZ130" s="17"/>
      <c r="BA130" s="17"/>
      <c r="BB130" s="17"/>
      <c r="BC130" s="17"/>
      <c r="BD130" s="17"/>
      <c r="BE130" s="17"/>
      <c r="BF130" s="17"/>
      <c r="BG130" s="17"/>
      <c r="BH130" s="17"/>
      <c r="BI130" s="17"/>
      <c r="BJ130" s="17"/>
      <c r="BK130" s="17"/>
      <c r="BL130" s="17"/>
      <c r="BM130" s="16"/>
      <c r="BN130" s="16"/>
      <c r="BO130" s="16"/>
    </row>
    <row r="131" ht="15.75" customHeight="1">
      <c r="A131" s="5"/>
      <c r="B131" s="37"/>
      <c r="C131" s="37"/>
      <c r="D131" s="35"/>
      <c r="E131" s="36"/>
      <c r="F131" s="37"/>
      <c r="G131" s="37"/>
      <c r="H131" s="37"/>
      <c r="I131" s="37"/>
      <c r="J131" s="37"/>
      <c r="K131" s="37"/>
      <c r="L131" s="37"/>
      <c r="M131" s="37"/>
      <c r="N131" s="37"/>
      <c r="O131" s="37"/>
      <c r="P131" s="37"/>
      <c r="Q131" s="38"/>
      <c r="R131" s="39"/>
      <c r="S131" s="39"/>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40" t="str">
        <f t="shared" si="2"/>
        <v/>
      </c>
      <c r="AS131" s="40" t="str">
        <f t="shared" si="3"/>
        <v/>
      </c>
      <c r="AT131" s="40" t="str">
        <f t="shared" si="4"/>
        <v/>
      </c>
      <c r="AU131" s="41" t="str">
        <f t="shared" si="5"/>
        <v/>
      </c>
      <c r="AV131" s="42" t="str">
        <f t="shared" si="6"/>
        <v/>
      </c>
      <c r="AW131" s="25"/>
      <c r="AX131" s="17"/>
      <c r="AY131" s="17"/>
      <c r="AZ131" s="17"/>
      <c r="BA131" s="17"/>
      <c r="BB131" s="17"/>
      <c r="BC131" s="17"/>
      <c r="BD131" s="17"/>
      <c r="BE131" s="17"/>
      <c r="BF131" s="17"/>
      <c r="BG131" s="17"/>
      <c r="BH131" s="17"/>
      <c r="BI131" s="17"/>
      <c r="BJ131" s="17"/>
      <c r="BK131" s="17"/>
      <c r="BL131" s="17"/>
      <c r="BM131" s="16"/>
      <c r="BN131" s="16"/>
      <c r="BO131" s="16"/>
    </row>
    <row r="132" ht="15.75" customHeight="1">
      <c r="A132" s="5"/>
      <c r="B132" s="37"/>
      <c r="C132" s="37"/>
      <c r="D132" s="35"/>
      <c r="E132" s="36"/>
      <c r="F132" s="37"/>
      <c r="G132" s="37"/>
      <c r="H132" s="37"/>
      <c r="I132" s="37"/>
      <c r="J132" s="37"/>
      <c r="K132" s="37"/>
      <c r="L132" s="37"/>
      <c r="M132" s="37"/>
      <c r="N132" s="37"/>
      <c r="O132" s="37"/>
      <c r="P132" s="37"/>
      <c r="Q132" s="38"/>
      <c r="R132" s="39"/>
      <c r="S132" s="39"/>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40" t="str">
        <f t="shared" si="2"/>
        <v/>
      </c>
      <c r="AS132" s="40" t="str">
        <f t="shared" si="3"/>
        <v/>
      </c>
      <c r="AT132" s="40" t="str">
        <f t="shared" si="4"/>
        <v/>
      </c>
      <c r="AU132" s="41" t="str">
        <f t="shared" si="5"/>
        <v/>
      </c>
      <c r="AV132" s="42" t="str">
        <f t="shared" si="6"/>
        <v/>
      </c>
      <c r="AW132" s="25"/>
      <c r="AX132" s="17"/>
      <c r="AY132" s="17"/>
      <c r="AZ132" s="17"/>
      <c r="BA132" s="17"/>
      <c r="BB132" s="17"/>
      <c r="BC132" s="17"/>
      <c r="BD132" s="17"/>
      <c r="BE132" s="17"/>
      <c r="BF132" s="17"/>
      <c r="BG132" s="17"/>
      <c r="BH132" s="17"/>
      <c r="BI132" s="17"/>
      <c r="BJ132" s="17"/>
      <c r="BK132" s="17"/>
      <c r="BL132" s="17"/>
      <c r="BM132" s="16"/>
      <c r="BN132" s="16"/>
      <c r="BO132" s="16"/>
    </row>
    <row r="133" ht="15.75" customHeight="1">
      <c r="A133" s="5"/>
      <c r="B133" s="37"/>
      <c r="C133" s="37"/>
      <c r="D133" s="35"/>
      <c r="E133" s="36"/>
      <c r="F133" s="37"/>
      <c r="G133" s="37"/>
      <c r="H133" s="37"/>
      <c r="I133" s="37"/>
      <c r="J133" s="37"/>
      <c r="K133" s="37"/>
      <c r="L133" s="37"/>
      <c r="M133" s="37"/>
      <c r="N133" s="37"/>
      <c r="O133" s="37"/>
      <c r="P133" s="37"/>
      <c r="Q133" s="38"/>
      <c r="R133" s="39"/>
      <c r="S133" s="39"/>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40" t="str">
        <f t="shared" si="2"/>
        <v/>
      </c>
      <c r="AS133" s="40" t="str">
        <f t="shared" si="3"/>
        <v/>
      </c>
      <c r="AT133" s="40" t="str">
        <f t="shared" si="4"/>
        <v/>
      </c>
      <c r="AU133" s="41" t="str">
        <f t="shared" si="5"/>
        <v/>
      </c>
      <c r="AV133" s="42" t="str">
        <f t="shared" si="6"/>
        <v/>
      </c>
      <c r="AW133" s="25"/>
      <c r="AX133" s="17"/>
      <c r="AY133" s="17"/>
      <c r="AZ133" s="17"/>
      <c r="BA133" s="17"/>
      <c r="BB133" s="17"/>
      <c r="BC133" s="17"/>
      <c r="BD133" s="17"/>
      <c r="BE133" s="17"/>
      <c r="BF133" s="17"/>
      <c r="BG133" s="17"/>
      <c r="BH133" s="17"/>
      <c r="BI133" s="17"/>
      <c r="BJ133" s="17"/>
      <c r="BK133" s="17"/>
      <c r="BL133" s="17"/>
      <c r="BM133" s="16"/>
      <c r="BN133" s="16"/>
      <c r="BO133" s="16"/>
    </row>
    <row r="134" ht="15.75" customHeight="1">
      <c r="A134" s="5"/>
      <c r="B134" s="37"/>
      <c r="C134" s="37"/>
      <c r="D134" s="35"/>
      <c r="E134" s="36"/>
      <c r="F134" s="37"/>
      <c r="G134" s="37"/>
      <c r="H134" s="37"/>
      <c r="I134" s="37"/>
      <c r="J134" s="37"/>
      <c r="K134" s="37"/>
      <c r="L134" s="37"/>
      <c r="M134" s="37"/>
      <c r="N134" s="37"/>
      <c r="O134" s="37"/>
      <c r="P134" s="37"/>
      <c r="Q134" s="38"/>
      <c r="R134" s="39"/>
      <c r="S134" s="39"/>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40" t="str">
        <f t="shared" si="2"/>
        <v/>
      </c>
      <c r="AS134" s="40" t="str">
        <f t="shared" si="3"/>
        <v/>
      </c>
      <c r="AT134" s="40" t="str">
        <f t="shared" si="4"/>
        <v/>
      </c>
      <c r="AU134" s="41" t="str">
        <f t="shared" si="5"/>
        <v/>
      </c>
      <c r="AV134" s="42" t="str">
        <f t="shared" si="6"/>
        <v/>
      </c>
      <c r="AW134" s="25"/>
      <c r="AX134" s="17"/>
      <c r="AY134" s="17"/>
      <c r="AZ134" s="17"/>
      <c r="BA134" s="17"/>
      <c r="BB134" s="17"/>
      <c r="BC134" s="17"/>
      <c r="BD134" s="17"/>
      <c r="BE134" s="17"/>
      <c r="BF134" s="17"/>
      <c r="BG134" s="17"/>
      <c r="BH134" s="17"/>
      <c r="BI134" s="17"/>
      <c r="BJ134" s="17"/>
      <c r="BK134" s="17"/>
      <c r="BL134" s="17"/>
      <c r="BM134" s="16"/>
      <c r="BN134" s="16"/>
      <c r="BO134" s="16"/>
    </row>
    <row r="135" ht="15.75" customHeight="1">
      <c r="A135" s="5"/>
      <c r="B135" s="37"/>
      <c r="C135" s="37"/>
      <c r="D135" s="35"/>
      <c r="E135" s="36"/>
      <c r="F135" s="37"/>
      <c r="G135" s="37"/>
      <c r="H135" s="37"/>
      <c r="I135" s="37"/>
      <c r="J135" s="37"/>
      <c r="K135" s="37"/>
      <c r="L135" s="37"/>
      <c r="M135" s="37"/>
      <c r="N135" s="37"/>
      <c r="O135" s="37"/>
      <c r="P135" s="37"/>
      <c r="Q135" s="38"/>
      <c r="R135" s="39"/>
      <c r="S135" s="39"/>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40" t="str">
        <f t="shared" si="2"/>
        <v/>
      </c>
      <c r="AS135" s="40" t="str">
        <f t="shared" si="3"/>
        <v/>
      </c>
      <c r="AT135" s="40" t="str">
        <f t="shared" si="4"/>
        <v/>
      </c>
      <c r="AU135" s="41" t="str">
        <f t="shared" si="5"/>
        <v/>
      </c>
      <c r="AV135" s="42" t="str">
        <f t="shared" si="6"/>
        <v/>
      </c>
      <c r="AW135" s="25"/>
      <c r="AX135" s="17"/>
      <c r="AY135" s="17"/>
      <c r="AZ135" s="17"/>
      <c r="BA135" s="17"/>
      <c r="BB135" s="17"/>
      <c r="BC135" s="17"/>
      <c r="BD135" s="17"/>
      <c r="BE135" s="17"/>
      <c r="BF135" s="17"/>
      <c r="BG135" s="17"/>
      <c r="BH135" s="17"/>
      <c r="BI135" s="17"/>
      <c r="BJ135" s="17"/>
      <c r="BK135" s="17"/>
      <c r="BL135" s="17"/>
      <c r="BM135" s="16"/>
      <c r="BN135" s="16"/>
      <c r="BO135" s="16"/>
    </row>
    <row r="136" ht="15.75" customHeight="1">
      <c r="A136" s="5"/>
      <c r="B136" s="37"/>
      <c r="C136" s="37"/>
      <c r="D136" s="35"/>
      <c r="E136" s="36"/>
      <c r="F136" s="37"/>
      <c r="G136" s="37"/>
      <c r="H136" s="37"/>
      <c r="I136" s="37"/>
      <c r="J136" s="37"/>
      <c r="K136" s="37"/>
      <c r="L136" s="37"/>
      <c r="M136" s="37"/>
      <c r="N136" s="37"/>
      <c r="O136" s="37"/>
      <c r="P136" s="37"/>
      <c r="Q136" s="38"/>
      <c r="R136" s="39"/>
      <c r="S136" s="39"/>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40" t="str">
        <f t="shared" si="2"/>
        <v/>
      </c>
      <c r="AS136" s="40" t="str">
        <f t="shared" si="3"/>
        <v/>
      </c>
      <c r="AT136" s="40" t="str">
        <f t="shared" si="4"/>
        <v/>
      </c>
      <c r="AU136" s="41" t="str">
        <f t="shared" si="5"/>
        <v/>
      </c>
      <c r="AV136" s="42" t="str">
        <f t="shared" si="6"/>
        <v/>
      </c>
      <c r="AW136" s="25"/>
      <c r="AX136" s="17"/>
      <c r="AY136" s="17"/>
      <c r="AZ136" s="17"/>
      <c r="BA136" s="17"/>
      <c r="BB136" s="17"/>
      <c r="BC136" s="17"/>
      <c r="BD136" s="17"/>
      <c r="BE136" s="17"/>
      <c r="BF136" s="17"/>
      <c r="BG136" s="17"/>
      <c r="BH136" s="17"/>
      <c r="BI136" s="17"/>
      <c r="BJ136" s="17"/>
      <c r="BK136" s="17"/>
      <c r="BL136" s="17"/>
      <c r="BM136" s="16"/>
      <c r="BN136" s="16"/>
      <c r="BO136" s="16"/>
    </row>
    <row r="137" ht="15.75" customHeight="1">
      <c r="A137" s="5"/>
      <c r="B137" s="37"/>
      <c r="C137" s="37"/>
      <c r="D137" s="35"/>
      <c r="E137" s="36"/>
      <c r="F137" s="37"/>
      <c r="G137" s="37"/>
      <c r="H137" s="37"/>
      <c r="I137" s="37"/>
      <c r="J137" s="37"/>
      <c r="K137" s="37"/>
      <c r="L137" s="37"/>
      <c r="M137" s="37"/>
      <c r="N137" s="37"/>
      <c r="O137" s="37"/>
      <c r="P137" s="37"/>
      <c r="Q137" s="38"/>
      <c r="R137" s="39"/>
      <c r="S137" s="39"/>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40" t="str">
        <f t="shared" si="2"/>
        <v/>
      </c>
      <c r="AS137" s="40" t="str">
        <f t="shared" si="3"/>
        <v/>
      </c>
      <c r="AT137" s="40" t="str">
        <f t="shared" si="4"/>
        <v/>
      </c>
      <c r="AU137" s="41" t="str">
        <f t="shared" si="5"/>
        <v/>
      </c>
      <c r="AV137" s="42" t="str">
        <f t="shared" si="6"/>
        <v/>
      </c>
      <c r="AW137" s="25"/>
      <c r="AX137" s="17"/>
      <c r="AY137" s="17"/>
      <c r="AZ137" s="17"/>
      <c r="BA137" s="17"/>
      <c r="BB137" s="17"/>
      <c r="BC137" s="17"/>
      <c r="BD137" s="17"/>
      <c r="BE137" s="17"/>
      <c r="BF137" s="17"/>
      <c r="BG137" s="17"/>
      <c r="BH137" s="17"/>
      <c r="BI137" s="17"/>
      <c r="BJ137" s="17"/>
      <c r="BK137" s="17"/>
      <c r="BL137" s="17"/>
      <c r="BM137" s="16"/>
      <c r="BN137" s="16"/>
      <c r="BO137" s="16"/>
    </row>
    <row r="138" ht="15.75" customHeight="1">
      <c r="A138" s="5"/>
      <c r="B138" s="37"/>
      <c r="C138" s="37"/>
      <c r="D138" s="35"/>
      <c r="E138" s="36"/>
      <c r="F138" s="37"/>
      <c r="G138" s="37"/>
      <c r="H138" s="37"/>
      <c r="I138" s="37"/>
      <c r="J138" s="37"/>
      <c r="K138" s="37"/>
      <c r="L138" s="37"/>
      <c r="M138" s="37"/>
      <c r="N138" s="37"/>
      <c r="O138" s="37"/>
      <c r="P138" s="37"/>
      <c r="Q138" s="38"/>
      <c r="R138" s="39"/>
      <c r="S138" s="39"/>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40" t="str">
        <f t="shared" si="2"/>
        <v/>
      </c>
      <c r="AS138" s="40" t="str">
        <f t="shared" si="3"/>
        <v/>
      </c>
      <c r="AT138" s="40" t="str">
        <f t="shared" si="4"/>
        <v/>
      </c>
      <c r="AU138" s="41" t="str">
        <f t="shared" si="5"/>
        <v/>
      </c>
      <c r="AV138" s="42" t="str">
        <f t="shared" si="6"/>
        <v/>
      </c>
      <c r="AW138" s="25"/>
      <c r="AX138" s="17"/>
      <c r="AY138" s="17"/>
      <c r="AZ138" s="17"/>
      <c r="BA138" s="17"/>
      <c r="BB138" s="17"/>
      <c r="BC138" s="17"/>
      <c r="BD138" s="17"/>
      <c r="BE138" s="17"/>
      <c r="BF138" s="17"/>
      <c r="BG138" s="17"/>
      <c r="BH138" s="17"/>
      <c r="BI138" s="17"/>
      <c r="BJ138" s="17"/>
      <c r="BK138" s="17"/>
      <c r="BL138" s="17"/>
      <c r="BM138" s="16"/>
      <c r="BN138" s="16"/>
      <c r="BO138" s="16"/>
    </row>
    <row r="139" ht="15.75" customHeight="1">
      <c r="A139" s="5"/>
      <c r="B139" s="37"/>
      <c r="C139" s="37"/>
      <c r="D139" s="35"/>
      <c r="E139" s="36"/>
      <c r="F139" s="37"/>
      <c r="G139" s="37"/>
      <c r="H139" s="37"/>
      <c r="I139" s="37"/>
      <c r="J139" s="37"/>
      <c r="K139" s="37"/>
      <c r="L139" s="37"/>
      <c r="M139" s="37"/>
      <c r="N139" s="37"/>
      <c r="O139" s="37"/>
      <c r="P139" s="37"/>
      <c r="Q139" s="38"/>
      <c r="R139" s="39"/>
      <c r="S139" s="39"/>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40" t="str">
        <f t="shared" si="2"/>
        <v/>
      </c>
      <c r="AS139" s="40" t="str">
        <f t="shared" si="3"/>
        <v/>
      </c>
      <c r="AT139" s="40" t="str">
        <f t="shared" si="4"/>
        <v/>
      </c>
      <c r="AU139" s="41" t="str">
        <f t="shared" si="5"/>
        <v/>
      </c>
      <c r="AV139" s="42" t="str">
        <f t="shared" si="6"/>
        <v/>
      </c>
      <c r="AW139" s="25"/>
      <c r="AX139" s="17"/>
      <c r="AY139" s="17"/>
      <c r="AZ139" s="17"/>
      <c r="BA139" s="17"/>
      <c r="BB139" s="17"/>
      <c r="BC139" s="17"/>
      <c r="BD139" s="17"/>
      <c r="BE139" s="17"/>
      <c r="BF139" s="17"/>
      <c r="BG139" s="17"/>
      <c r="BH139" s="17"/>
      <c r="BI139" s="17"/>
      <c r="BJ139" s="17"/>
      <c r="BK139" s="17"/>
      <c r="BL139" s="17"/>
      <c r="BM139" s="16"/>
      <c r="BN139" s="16"/>
      <c r="BO139" s="16"/>
    </row>
    <row r="140" ht="15.75" customHeight="1">
      <c r="A140" s="5"/>
      <c r="B140" s="37"/>
      <c r="C140" s="37"/>
      <c r="D140" s="35"/>
      <c r="E140" s="36"/>
      <c r="F140" s="37"/>
      <c r="G140" s="37"/>
      <c r="H140" s="37"/>
      <c r="I140" s="37"/>
      <c r="J140" s="37"/>
      <c r="K140" s="37"/>
      <c r="L140" s="37"/>
      <c r="M140" s="37"/>
      <c r="N140" s="37"/>
      <c r="O140" s="37"/>
      <c r="P140" s="37"/>
      <c r="Q140" s="38"/>
      <c r="R140" s="39"/>
      <c r="S140" s="39"/>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40" t="str">
        <f t="shared" si="2"/>
        <v/>
      </c>
      <c r="AS140" s="40" t="str">
        <f t="shared" si="3"/>
        <v/>
      </c>
      <c r="AT140" s="40" t="str">
        <f t="shared" si="4"/>
        <v/>
      </c>
      <c r="AU140" s="41" t="str">
        <f t="shared" si="5"/>
        <v/>
      </c>
      <c r="AV140" s="42" t="str">
        <f t="shared" si="6"/>
        <v/>
      </c>
      <c r="AW140" s="25"/>
      <c r="AX140" s="17"/>
      <c r="AY140" s="17"/>
      <c r="AZ140" s="17"/>
      <c r="BA140" s="17"/>
      <c r="BB140" s="17"/>
      <c r="BC140" s="17"/>
      <c r="BD140" s="17"/>
      <c r="BE140" s="17"/>
      <c r="BF140" s="17"/>
      <c r="BG140" s="17"/>
      <c r="BH140" s="17"/>
      <c r="BI140" s="17"/>
      <c r="BJ140" s="17"/>
      <c r="BK140" s="17"/>
      <c r="BL140" s="17"/>
      <c r="BM140" s="16"/>
      <c r="BN140" s="16"/>
      <c r="BO140" s="16"/>
    </row>
    <row r="141" ht="15.75" customHeight="1">
      <c r="A141" s="5"/>
      <c r="B141" s="37"/>
      <c r="C141" s="37"/>
      <c r="D141" s="35"/>
      <c r="E141" s="36"/>
      <c r="F141" s="37"/>
      <c r="G141" s="37"/>
      <c r="H141" s="37"/>
      <c r="I141" s="37"/>
      <c r="J141" s="37"/>
      <c r="K141" s="37"/>
      <c r="L141" s="37"/>
      <c r="M141" s="37"/>
      <c r="N141" s="37"/>
      <c r="O141" s="37"/>
      <c r="P141" s="37"/>
      <c r="Q141" s="38"/>
      <c r="R141" s="39"/>
      <c r="S141" s="39"/>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40" t="str">
        <f t="shared" si="2"/>
        <v/>
      </c>
      <c r="AS141" s="40" t="str">
        <f t="shared" si="3"/>
        <v/>
      </c>
      <c r="AT141" s="40" t="str">
        <f t="shared" si="4"/>
        <v/>
      </c>
      <c r="AU141" s="41" t="str">
        <f t="shared" si="5"/>
        <v/>
      </c>
      <c r="AV141" s="42" t="str">
        <f t="shared" si="6"/>
        <v/>
      </c>
      <c r="AW141" s="25"/>
      <c r="AX141" s="17"/>
      <c r="AY141" s="17"/>
      <c r="AZ141" s="17"/>
      <c r="BA141" s="17"/>
      <c r="BB141" s="17"/>
      <c r="BC141" s="17"/>
      <c r="BD141" s="17"/>
      <c r="BE141" s="17"/>
      <c r="BF141" s="17"/>
      <c r="BG141" s="17"/>
      <c r="BH141" s="17"/>
      <c r="BI141" s="17"/>
      <c r="BJ141" s="17"/>
      <c r="BK141" s="17"/>
      <c r="BL141" s="17"/>
      <c r="BM141" s="16"/>
      <c r="BN141" s="16"/>
      <c r="BO141" s="16"/>
    </row>
    <row r="142" ht="15.75" customHeight="1">
      <c r="A142" s="5"/>
      <c r="B142" s="37"/>
      <c r="C142" s="37"/>
      <c r="D142" s="35"/>
      <c r="E142" s="36"/>
      <c r="F142" s="37"/>
      <c r="G142" s="37"/>
      <c r="H142" s="37"/>
      <c r="I142" s="37"/>
      <c r="J142" s="37"/>
      <c r="K142" s="37"/>
      <c r="L142" s="37"/>
      <c r="M142" s="37"/>
      <c r="N142" s="37"/>
      <c r="O142" s="37"/>
      <c r="P142" s="37"/>
      <c r="Q142" s="38"/>
      <c r="R142" s="39"/>
      <c r="S142" s="39"/>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40" t="str">
        <f t="shared" si="2"/>
        <v/>
      </c>
      <c r="AS142" s="40" t="str">
        <f t="shared" si="3"/>
        <v/>
      </c>
      <c r="AT142" s="40" t="str">
        <f t="shared" si="4"/>
        <v/>
      </c>
      <c r="AU142" s="41" t="str">
        <f t="shared" si="5"/>
        <v/>
      </c>
      <c r="AV142" s="42" t="str">
        <f t="shared" si="6"/>
        <v/>
      </c>
      <c r="AW142" s="25"/>
      <c r="AX142" s="17"/>
      <c r="AY142" s="17"/>
      <c r="AZ142" s="17"/>
      <c r="BA142" s="17"/>
      <c r="BB142" s="17"/>
      <c r="BC142" s="17"/>
      <c r="BD142" s="17"/>
      <c r="BE142" s="17"/>
      <c r="BF142" s="17"/>
      <c r="BG142" s="17"/>
      <c r="BH142" s="17"/>
      <c r="BI142" s="17"/>
      <c r="BJ142" s="17"/>
      <c r="BK142" s="17"/>
      <c r="BL142" s="17"/>
      <c r="BM142" s="16"/>
      <c r="BN142" s="16"/>
      <c r="BO142" s="16"/>
    </row>
    <row r="143" ht="15.75" customHeight="1">
      <c r="A143" s="5"/>
      <c r="B143" s="37"/>
      <c r="C143" s="37"/>
      <c r="D143" s="35"/>
      <c r="E143" s="36"/>
      <c r="F143" s="37"/>
      <c r="G143" s="37"/>
      <c r="H143" s="37"/>
      <c r="I143" s="37"/>
      <c r="J143" s="37"/>
      <c r="K143" s="37"/>
      <c r="L143" s="37"/>
      <c r="M143" s="37"/>
      <c r="N143" s="37"/>
      <c r="O143" s="37"/>
      <c r="P143" s="37"/>
      <c r="Q143" s="38"/>
      <c r="R143" s="39"/>
      <c r="S143" s="39"/>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40" t="str">
        <f t="shared" si="2"/>
        <v/>
      </c>
      <c r="AS143" s="40" t="str">
        <f t="shared" si="3"/>
        <v/>
      </c>
      <c r="AT143" s="40" t="str">
        <f t="shared" si="4"/>
        <v/>
      </c>
      <c r="AU143" s="41" t="str">
        <f t="shared" si="5"/>
        <v/>
      </c>
      <c r="AV143" s="42" t="str">
        <f t="shared" si="6"/>
        <v/>
      </c>
      <c r="AW143" s="25"/>
      <c r="AX143" s="17"/>
      <c r="AY143" s="17"/>
      <c r="AZ143" s="17"/>
      <c r="BA143" s="17"/>
      <c r="BB143" s="17"/>
      <c r="BC143" s="17"/>
      <c r="BD143" s="17"/>
      <c r="BE143" s="17"/>
      <c r="BF143" s="17"/>
      <c r="BG143" s="17"/>
      <c r="BH143" s="17"/>
      <c r="BI143" s="17"/>
      <c r="BJ143" s="17"/>
      <c r="BK143" s="17"/>
      <c r="BL143" s="17"/>
      <c r="BM143" s="16"/>
      <c r="BN143" s="16"/>
      <c r="BO143" s="16"/>
    </row>
    <row r="144" ht="15.75" customHeight="1">
      <c r="A144" s="5"/>
      <c r="B144" s="37"/>
      <c r="C144" s="37"/>
      <c r="D144" s="35"/>
      <c r="E144" s="36"/>
      <c r="F144" s="37"/>
      <c r="G144" s="37"/>
      <c r="H144" s="37"/>
      <c r="I144" s="37"/>
      <c r="J144" s="37"/>
      <c r="K144" s="37"/>
      <c r="L144" s="37"/>
      <c r="M144" s="37"/>
      <c r="N144" s="37"/>
      <c r="O144" s="37"/>
      <c r="P144" s="37"/>
      <c r="Q144" s="38"/>
      <c r="R144" s="39"/>
      <c r="S144" s="39"/>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40" t="str">
        <f t="shared" si="2"/>
        <v/>
      </c>
      <c r="AS144" s="40" t="str">
        <f t="shared" si="3"/>
        <v/>
      </c>
      <c r="AT144" s="40" t="str">
        <f t="shared" si="4"/>
        <v/>
      </c>
      <c r="AU144" s="41" t="str">
        <f t="shared" si="5"/>
        <v/>
      </c>
      <c r="AV144" s="42" t="str">
        <f t="shared" si="6"/>
        <v/>
      </c>
      <c r="AW144" s="25"/>
      <c r="AX144" s="17"/>
      <c r="AY144" s="17"/>
      <c r="AZ144" s="17"/>
      <c r="BA144" s="17"/>
      <c r="BB144" s="17"/>
      <c r="BC144" s="17"/>
      <c r="BD144" s="17"/>
      <c r="BE144" s="17"/>
      <c r="BF144" s="17"/>
      <c r="BG144" s="17"/>
      <c r="BH144" s="17"/>
      <c r="BI144" s="17"/>
      <c r="BJ144" s="17"/>
      <c r="BK144" s="17"/>
      <c r="BL144" s="17"/>
      <c r="BM144" s="16"/>
      <c r="BN144" s="16"/>
      <c r="BO144" s="16"/>
    </row>
    <row r="145" ht="15.75" customHeight="1">
      <c r="A145" s="5"/>
      <c r="B145" s="37"/>
      <c r="C145" s="37"/>
      <c r="D145" s="35"/>
      <c r="E145" s="36"/>
      <c r="F145" s="37"/>
      <c r="G145" s="37"/>
      <c r="H145" s="37"/>
      <c r="I145" s="37"/>
      <c r="J145" s="37"/>
      <c r="K145" s="37"/>
      <c r="L145" s="37"/>
      <c r="M145" s="37"/>
      <c r="N145" s="37"/>
      <c r="O145" s="37"/>
      <c r="P145" s="37"/>
      <c r="Q145" s="38"/>
      <c r="R145" s="39"/>
      <c r="S145" s="39"/>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40" t="str">
        <f t="shared" si="2"/>
        <v/>
      </c>
      <c r="AS145" s="40" t="str">
        <f t="shared" si="3"/>
        <v/>
      </c>
      <c r="AT145" s="40" t="str">
        <f t="shared" si="4"/>
        <v/>
      </c>
      <c r="AU145" s="41" t="str">
        <f t="shared" si="5"/>
        <v/>
      </c>
      <c r="AV145" s="42" t="str">
        <f t="shared" si="6"/>
        <v/>
      </c>
      <c r="AW145" s="25"/>
      <c r="AX145" s="17"/>
      <c r="AY145" s="17"/>
      <c r="AZ145" s="17"/>
      <c r="BA145" s="17"/>
      <c r="BB145" s="17"/>
      <c r="BC145" s="17"/>
      <c r="BD145" s="17"/>
      <c r="BE145" s="17"/>
      <c r="BF145" s="17"/>
      <c r="BG145" s="17"/>
      <c r="BH145" s="17"/>
      <c r="BI145" s="17"/>
      <c r="BJ145" s="17"/>
      <c r="BK145" s="17"/>
      <c r="BL145" s="17"/>
      <c r="BM145" s="16"/>
      <c r="BN145" s="16"/>
      <c r="BO145" s="16"/>
    </row>
    <row r="146" ht="15.75" customHeight="1">
      <c r="A146" s="5"/>
      <c r="B146" s="37"/>
      <c r="C146" s="37"/>
      <c r="D146" s="35"/>
      <c r="E146" s="36"/>
      <c r="F146" s="37"/>
      <c r="G146" s="37"/>
      <c r="H146" s="37"/>
      <c r="I146" s="37"/>
      <c r="J146" s="37"/>
      <c r="K146" s="37"/>
      <c r="L146" s="37"/>
      <c r="M146" s="37"/>
      <c r="N146" s="37"/>
      <c r="O146" s="37"/>
      <c r="P146" s="37"/>
      <c r="Q146" s="38"/>
      <c r="R146" s="39"/>
      <c r="S146" s="39"/>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40" t="str">
        <f t="shared" si="2"/>
        <v/>
      </c>
      <c r="AS146" s="40" t="str">
        <f t="shared" si="3"/>
        <v/>
      </c>
      <c r="AT146" s="40" t="str">
        <f t="shared" si="4"/>
        <v/>
      </c>
      <c r="AU146" s="41" t="str">
        <f t="shared" si="5"/>
        <v/>
      </c>
      <c r="AV146" s="42" t="str">
        <f t="shared" si="6"/>
        <v/>
      </c>
      <c r="AW146" s="25"/>
      <c r="AX146" s="17"/>
      <c r="AY146" s="17"/>
      <c r="AZ146" s="17"/>
      <c r="BA146" s="17"/>
      <c r="BB146" s="17"/>
      <c r="BC146" s="17"/>
      <c r="BD146" s="17"/>
      <c r="BE146" s="17"/>
      <c r="BF146" s="17"/>
      <c r="BG146" s="17"/>
      <c r="BH146" s="17"/>
      <c r="BI146" s="17"/>
      <c r="BJ146" s="17"/>
      <c r="BK146" s="17"/>
      <c r="BL146" s="17"/>
      <c r="BM146" s="16"/>
      <c r="BN146" s="16"/>
      <c r="BO146" s="16"/>
    </row>
    <row r="147" ht="15.75" customHeight="1">
      <c r="A147" s="5"/>
      <c r="B147" s="37"/>
      <c r="C147" s="37"/>
      <c r="D147" s="35"/>
      <c r="E147" s="36"/>
      <c r="F147" s="37"/>
      <c r="G147" s="37"/>
      <c r="H147" s="37"/>
      <c r="I147" s="37"/>
      <c r="J147" s="37"/>
      <c r="K147" s="37"/>
      <c r="L147" s="37"/>
      <c r="M147" s="37"/>
      <c r="N147" s="37"/>
      <c r="O147" s="37"/>
      <c r="P147" s="37"/>
      <c r="Q147" s="38"/>
      <c r="R147" s="39"/>
      <c r="S147" s="39"/>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40" t="str">
        <f t="shared" si="2"/>
        <v/>
      </c>
      <c r="AS147" s="40" t="str">
        <f t="shared" si="3"/>
        <v/>
      </c>
      <c r="AT147" s="40" t="str">
        <f t="shared" si="4"/>
        <v/>
      </c>
      <c r="AU147" s="41" t="str">
        <f t="shared" si="5"/>
        <v/>
      </c>
      <c r="AV147" s="42" t="str">
        <f t="shared" si="6"/>
        <v/>
      </c>
      <c r="AW147" s="25"/>
      <c r="AX147" s="17"/>
      <c r="AY147" s="17"/>
      <c r="AZ147" s="17"/>
      <c r="BA147" s="17"/>
      <c r="BB147" s="17"/>
      <c r="BC147" s="17"/>
      <c r="BD147" s="17"/>
      <c r="BE147" s="17"/>
      <c r="BF147" s="17"/>
      <c r="BG147" s="17"/>
      <c r="BH147" s="17"/>
      <c r="BI147" s="17"/>
      <c r="BJ147" s="17"/>
      <c r="BK147" s="17"/>
      <c r="BL147" s="17"/>
      <c r="BM147" s="16"/>
      <c r="BN147" s="16"/>
      <c r="BO147" s="16"/>
    </row>
    <row r="148" ht="15.75" customHeight="1">
      <c r="A148" s="5"/>
      <c r="B148" s="37"/>
      <c r="C148" s="37"/>
      <c r="D148" s="35"/>
      <c r="E148" s="36"/>
      <c r="F148" s="37"/>
      <c r="G148" s="37"/>
      <c r="H148" s="37"/>
      <c r="I148" s="37"/>
      <c r="J148" s="37"/>
      <c r="K148" s="37"/>
      <c r="L148" s="37"/>
      <c r="M148" s="37"/>
      <c r="N148" s="37"/>
      <c r="O148" s="37"/>
      <c r="P148" s="37"/>
      <c r="Q148" s="38"/>
      <c r="R148" s="39"/>
      <c r="S148" s="39"/>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40" t="str">
        <f t="shared" si="2"/>
        <v/>
      </c>
      <c r="AS148" s="40" t="str">
        <f t="shared" si="3"/>
        <v/>
      </c>
      <c r="AT148" s="40" t="str">
        <f t="shared" si="4"/>
        <v/>
      </c>
      <c r="AU148" s="41" t="str">
        <f t="shared" si="5"/>
        <v/>
      </c>
      <c r="AV148" s="42" t="str">
        <f t="shared" si="6"/>
        <v/>
      </c>
      <c r="AW148" s="25"/>
      <c r="AX148" s="17"/>
      <c r="AY148" s="17"/>
      <c r="AZ148" s="17"/>
      <c r="BA148" s="17"/>
      <c r="BB148" s="17"/>
      <c r="BC148" s="17"/>
      <c r="BD148" s="17"/>
      <c r="BE148" s="17"/>
      <c r="BF148" s="17"/>
      <c r="BG148" s="17"/>
      <c r="BH148" s="17"/>
      <c r="BI148" s="17"/>
      <c r="BJ148" s="17"/>
      <c r="BK148" s="17"/>
      <c r="BL148" s="17"/>
      <c r="BM148" s="16"/>
      <c r="BN148" s="16"/>
      <c r="BO148" s="16"/>
    </row>
    <row r="149" ht="15.75" customHeight="1">
      <c r="A149" s="5"/>
      <c r="B149" s="37"/>
      <c r="C149" s="37"/>
      <c r="D149" s="35"/>
      <c r="E149" s="36"/>
      <c r="F149" s="37"/>
      <c r="G149" s="37"/>
      <c r="H149" s="37"/>
      <c r="I149" s="37"/>
      <c r="J149" s="37"/>
      <c r="K149" s="37"/>
      <c r="L149" s="37"/>
      <c r="M149" s="37"/>
      <c r="N149" s="37"/>
      <c r="O149" s="37"/>
      <c r="P149" s="37"/>
      <c r="Q149" s="38"/>
      <c r="R149" s="39"/>
      <c r="S149" s="39"/>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40" t="str">
        <f t="shared" si="2"/>
        <v/>
      </c>
      <c r="AS149" s="40" t="str">
        <f t="shared" si="3"/>
        <v/>
      </c>
      <c r="AT149" s="40" t="str">
        <f t="shared" si="4"/>
        <v/>
      </c>
      <c r="AU149" s="41" t="str">
        <f t="shared" si="5"/>
        <v/>
      </c>
      <c r="AV149" s="42" t="str">
        <f t="shared" si="6"/>
        <v/>
      </c>
      <c r="AW149" s="25"/>
      <c r="AX149" s="17"/>
      <c r="AY149" s="17"/>
      <c r="AZ149" s="17"/>
      <c r="BA149" s="17"/>
      <c r="BB149" s="17"/>
      <c r="BC149" s="17"/>
      <c r="BD149" s="17"/>
      <c r="BE149" s="17"/>
      <c r="BF149" s="17"/>
      <c r="BG149" s="17"/>
      <c r="BH149" s="17"/>
      <c r="BI149" s="17"/>
      <c r="BJ149" s="17"/>
      <c r="BK149" s="17"/>
      <c r="BL149" s="17"/>
      <c r="BM149" s="16"/>
      <c r="BN149" s="16"/>
      <c r="BO149" s="16"/>
    </row>
    <row r="150" ht="15.75" customHeight="1">
      <c r="A150" s="5"/>
      <c r="B150" s="37"/>
      <c r="C150" s="37"/>
      <c r="D150" s="35"/>
      <c r="E150" s="36"/>
      <c r="F150" s="37"/>
      <c r="G150" s="37"/>
      <c r="H150" s="37"/>
      <c r="I150" s="37"/>
      <c r="J150" s="37"/>
      <c r="K150" s="37"/>
      <c r="L150" s="37"/>
      <c r="M150" s="37"/>
      <c r="N150" s="37"/>
      <c r="O150" s="37"/>
      <c r="P150" s="37"/>
      <c r="Q150" s="38"/>
      <c r="R150" s="39"/>
      <c r="S150" s="39"/>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40" t="str">
        <f t="shared" si="2"/>
        <v/>
      </c>
      <c r="AS150" s="40" t="str">
        <f t="shared" si="3"/>
        <v/>
      </c>
      <c r="AT150" s="40" t="str">
        <f t="shared" si="4"/>
        <v/>
      </c>
      <c r="AU150" s="41" t="str">
        <f t="shared" si="5"/>
        <v/>
      </c>
      <c r="AV150" s="42" t="str">
        <f t="shared" si="6"/>
        <v/>
      </c>
      <c r="AW150" s="25"/>
      <c r="AX150" s="17"/>
      <c r="AY150" s="17"/>
      <c r="AZ150" s="17"/>
      <c r="BA150" s="17"/>
      <c r="BB150" s="17"/>
      <c r="BC150" s="17"/>
      <c r="BD150" s="17"/>
      <c r="BE150" s="17"/>
      <c r="BF150" s="17"/>
      <c r="BG150" s="17"/>
      <c r="BH150" s="17"/>
      <c r="BI150" s="17"/>
      <c r="BJ150" s="17"/>
      <c r="BK150" s="17"/>
      <c r="BL150" s="17"/>
      <c r="BM150" s="16"/>
      <c r="BN150" s="16"/>
      <c r="BO150" s="16"/>
    </row>
    <row r="151" ht="15.75" customHeight="1">
      <c r="A151" s="5"/>
      <c r="B151" s="37"/>
      <c r="C151" s="37"/>
      <c r="D151" s="35"/>
      <c r="E151" s="36"/>
      <c r="F151" s="37"/>
      <c r="G151" s="37"/>
      <c r="H151" s="37"/>
      <c r="I151" s="37"/>
      <c r="J151" s="37"/>
      <c r="K151" s="37"/>
      <c r="L151" s="37"/>
      <c r="M151" s="37"/>
      <c r="N151" s="37"/>
      <c r="O151" s="37"/>
      <c r="P151" s="37"/>
      <c r="Q151" s="38"/>
      <c r="R151" s="39"/>
      <c r="S151" s="39"/>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40" t="str">
        <f t="shared" si="2"/>
        <v/>
      </c>
      <c r="AS151" s="40" t="str">
        <f t="shared" si="3"/>
        <v/>
      </c>
      <c r="AT151" s="40" t="str">
        <f t="shared" si="4"/>
        <v/>
      </c>
      <c r="AU151" s="41" t="str">
        <f t="shared" si="5"/>
        <v/>
      </c>
      <c r="AV151" s="42" t="str">
        <f t="shared" si="6"/>
        <v/>
      </c>
      <c r="AW151" s="25"/>
      <c r="AX151" s="17"/>
      <c r="AY151" s="17"/>
      <c r="AZ151" s="17"/>
      <c r="BA151" s="17"/>
      <c r="BB151" s="17"/>
      <c r="BC151" s="17"/>
      <c r="BD151" s="17"/>
      <c r="BE151" s="17"/>
      <c r="BF151" s="17"/>
      <c r="BG151" s="17"/>
      <c r="BH151" s="17"/>
      <c r="BI151" s="17"/>
      <c r="BJ151" s="17"/>
      <c r="BK151" s="17"/>
      <c r="BL151" s="17"/>
      <c r="BM151" s="16"/>
      <c r="BN151" s="16"/>
      <c r="BO151" s="16"/>
    </row>
    <row r="152" ht="15.75" customHeight="1">
      <c r="A152" s="5"/>
      <c r="B152" s="37"/>
      <c r="C152" s="37"/>
      <c r="D152" s="35"/>
      <c r="E152" s="36"/>
      <c r="F152" s="37"/>
      <c r="G152" s="37"/>
      <c r="H152" s="37"/>
      <c r="I152" s="37"/>
      <c r="J152" s="37"/>
      <c r="K152" s="37"/>
      <c r="L152" s="37"/>
      <c r="M152" s="37"/>
      <c r="N152" s="37"/>
      <c r="O152" s="37"/>
      <c r="P152" s="37"/>
      <c r="Q152" s="38"/>
      <c r="R152" s="39"/>
      <c r="S152" s="39"/>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40" t="str">
        <f t="shared" si="2"/>
        <v/>
      </c>
      <c r="AS152" s="40" t="str">
        <f t="shared" si="3"/>
        <v/>
      </c>
      <c r="AT152" s="40" t="str">
        <f t="shared" si="4"/>
        <v/>
      </c>
      <c r="AU152" s="41" t="str">
        <f t="shared" si="5"/>
        <v/>
      </c>
      <c r="AV152" s="42" t="str">
        <f t="shared" si="6"/>
        <v/>
      </c>
      <c r="AW152" s="25"/>
      <c r="AX152" s="17"/>
      <c r="AY152" s="17"/>
      <c r="AZ152" s="17"/>
      <c r="BA152" s="17"/>
      <c r="BB152" s="17"/>
      <c r="BC152" s="17"/>
      <c r="BD152" s="17"/>
      <c r="BE152" s="17"/>
      <c r="BF152" s="17"/>
      <c r="BG152" s="17"/>
      <c r="BH152" s="17"/>
      <c r="BI152" s="17"/>
      <c r="BJ152" s="17"/>
      <c r="BK152" s="17"/>
      <c r="BL152" s="17"/>
      <c r="BM152" s="16"/>
      <c r="BN152" s="16"/>
      <c r="BO152" s="16"/>
    </row>
    <row r="153" ht="15.75" customHeight="1">
      <c r="A153" s="5"/>
      <c r="B153" s="37"/>
      <c r="C153" s="37"/>
      <c r="D153" s="35"/>
      <c r="E153" s="36"/>
      <c r="F153" s="37"/>
      <c r="G153" s="37"/>
      <c r="H153" s="37"/>
      <c r="I153" s="37"/>
      <c r="J153" s="37"/>
      <c r="K153" s="37"/>
      <c r="L153" s="37"/>
      <c r="M153" s="37"/>
      <c r="N153" s="37"/>
      <c r="O153" s="37"/>
      <c r="P153" s="37"/>
      <c r="Q153" s="38"/>
      <c r="R153" s="39"/>
      <c r="S153" s="39"/>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40" t="str">
        <f t="shared" si="2"/>
        <v/>
      </c>
      <c r="AS153" s="40" t="str">
        <f t="shared" si="3"/>
        <v/>
      </c>
      <c r="AT153" s="40" t="str">
        <f t="shared" si="4"/>
        <v/>
      </c>
      <c r="AU153" s="41" t="str">
        <f t="shared" si="5"/>
        <v/>
      </c>
      <c r="AV153" s="42" t="str">
        <f t="shared" si="6"/>
        <v/>
      </c>
      <c r="AW153" s="25"/>
      <c r="AX153" s="17"/>
      <c r="AY153" s="17"/>
      <c r="AZ153" s="17"/>
      <c r="BA153" s="17"/>
      <c r="BB153" s="17"/>
      <c r="BC153" s="17"/>
      <c r="BD153" s="17"/>
      <c r="BE153" s="17"/>
      <c r="BF153" s="17"/>
      <c r="BG153" s="17"/>
      <c r="BH153" s="17"/>
      <c r="BI153" s="17"/>
      <c r="BJ153" s="17"/>
      <c r="BK153" s="17"/>
      <c r="BL153" s="17"/>
      <c r="BM153" s="16"/>
      <c r="BN153" s="16"/>
      <c r="BO153" s="16"/>
    </row>
    <row r="154" ht="15.75" customHeight="1">
      <c r="A154" s="5"/>
      <c r="B154" s="37"/>
      <c r="C154" s="37"/>
      <c r="D154" s="35"/>
      <c r="E154" s="36"/>
      <c r="F154" s="37"/>
      <c r="G154" s="37"/>
      <c r="H154" s="37"/>
      <c r="I154" s="37"/>
      <c r="J154" s="37"/>
      <c r="K154" s="37"/>
      <c r="L154" s="37"/>
      <c r="M154" s="37"/>
      <c r="N154" s="37"/>
      <c r="O154" s="37"/>
      <c r="P154" s="37"/>
      <c r="Q154" s="38"/>
      <c r="R154" s="39"/>
      <c r="S154" s="39"/>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40" t="str">
        <f t="shared" si="2"/>
        <v/>
      </c>
      <c r="AS154" s="40" t="str">
        <f t="shared" si="3"/>
        <v/>
      </c>
      <c r="AT154" s="40" t="str">
        <f t="shared" si="4"/>
        <v/>
      </c>
      <c r="AU154" s="41" t="str">
        <f t="shared" si="5"/>
        <v/>
      </c>
      <c r="AV154" s="42" t="str">
        <f t="shared" si="6"/>
        <v/>
      </c>
      <c r="AW154" s="25"/>
      <c r="AX154" s="17"/>
      <c r="AY154" s="17"/>
      <c r="AZ154" s="17"/>
      <c r="BA154" s="17"/>
      <c r="BB154" s="17"/>
      <c r="BC154" s="17"/>
      <c r="BD154" s="17"/>
      <c r="BE154" s="17"/>
      <c r="BF154" s="17"/>
      <c r="BG154" s="17"/>
      <c r="BH154" s="17"/>
      <c r="BI154" s="17"/>
      <c r="BJ154" s="17"/>
      <c r="BK154" s="17"/>
      <c r="BL154" s="17"/>
      <c r="BM154" s="16"/>
      <c r="BN154" s="16"/>
      <c r="BO154" s="16"/>
    </row>
    <row r="155" ht="15.75" customHeight="1">
      <c r="A155" s="5"/>
      <c r="B155" s="37"/>
      <c r="C155" s="37"/>
      <c r="D155" s="35"/>
      <c r="E155" s="36"/>
      <c r="F155" s="37"/>
      <c r="G155" s="37"/>
      <c r="H155" s="37"/>
      <c r="I155" s="37"/>
      <c r="J155" s="37"/>
      <c r="K155" s="37"/>
      <c r="L155" s="37"/>
      <c r="M155" s="37"/>
      <c r="N155" s="37"/>
      <c r="O155" s="37"/>
      <c r="P155" s="37"/>
      <c r="Q155" s="38"/>
      <c r="R155" s="39"/>
      <c r="S155" s="39"/>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40" t="str">
        <f t="shared" si="2"/>
        <v/>
      </c>
      <c r="AS155" s="40" t="str">
        <f t="shared" si="3"/>
        <v/>
      </c>
      <c r="AT155" s="40" t="str">
        <f t="shared" si="4"/>
        <v/>
      </c>
      <c r="AU155" s="41" t="str">
        <f t="shared" si="5"/>
        <v/>
      </c>
      <c r="AV155" s="42" t="str">
        <f t="shared" si="6"/>
        <v/>
      </c>
      <c r="AW155" s="25"/>
      <c r="AX155" s="17"/>
      <c r="AY155" s="17"/>
      <c r="AZ155" s="17"/>
      <c r="BA155" s="17"/>
      <c r="BB155" s="17"/>
      <c r="BC155" s="17"/>
      <c r="BD155" s="17"/>
      <c r="BE155" s="17"/>
      <c r="BF155" s="17"/>
      <c r="BG155" s="17"/>
      <c r="BH155" s="17"/>
      <c r="BI155" s="17"/>
      <c r="BJ155" s="17"/>
      <c r="BK155" s="17"/>
      <c r="BL155" s="17"/>
      <c r="BM155" s="16"/>
      <c r="BN155" s="16"/>
      <c r="BO155" s="16"/>
    </row>
    <row r="156" ht="15.75" customHeight="1">
      <c r="A156" s="5"/>
      <c r="B156" s="37"/>
      <c r="C156" s="37"/>
      <c r="D156" s="35"/>
      <c r="E156" s="36"/>
      <c r="F156" s="37"/>
      <c r="G156" s="37"/>
      <c r="H156" s="37"/>
      <c r="I156" s="37"/>
      <c r="J156" s="37"/>
      <c r="K156" s="37"/>
      <c r="L156" s="37"/>
      <c r="M156" s="37"/>
      <c r="N156" s="37"/>
      <c r="O156" s="37"/>
      <c r="P156" s="37"/>
      <c r="Q156" s="38"/>
      <c r="R156" s="39"/>
      <c r="S156" s="39"/>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40" t="str">
        <f t="shared" si="2"/>
        <v/>
      </c>
      <c r="AS156" s="40" t="str">
        <f t="shared" si="3"/>
        <v/>
      </c>
      <c r="AT156" s="40" t="str">
        <f t="shared" si="4"/>
        <v/>
      </c>
      <c r="AU156" s="41" t="str">
        <f t="shared" si="5"/>
        <v/>
      </c>
      <c r="AV156" s="42" t="str">
        <f t="shared" si="6"/>
        <v/>
      </c>
      <c r="AW156" s="25"/>
      <c r="AX156" s="17"/>
      <c r="AY156" s="17"/>
      <c r="AZ156" s="17"/>
      <c r="BA156" s="17"/>
      <c r="BB156" s="17"/>
      <c r="BC156" s="17"/>
      <c r="BD156" s="17"/>
      <c r="BE156" s="17"/>
      <c r="BF156" s="17"/>
      <c r="BG156" s="17"/>
      <c r="BH156" s="17"/>
      <c r="BI156" s="17"/>
      <c r="BJ156" s="17"/>
      <c r="BK156" s="17"/>
      <c r="BL156" s="17"/>
      <c r="BM156" s="16"/>
      <c r="BN156" s="16"/>
      <c r="BO156" s="16"/>
    </row>
    <row r="157" ht="15.75" customHeight="1">
      <c r="A157" s="5"/>
      <c r="B157" s="37"/>
      <c r="C157" s="37"/>
      <c r="D157" s="35"/>
      <c r="E157" s="36"/>
      <c r="F157" s="37"/>
      <c r="G157" s="37"/>
      <c r="H157" s="37"/>
      <c r="I157" s="37"/>
      <c r="J157" s="37"/>
      <c r="K157" s="37"/>
      <c r="L157" s="37"/>
      <c r="M157" s="37"/>
      <c r="N157" s="37"/>
      <c r="O157" s="37"/>
      <c r="P157" s="37"/>
      <c r="Q157" s="38"/>
      <c r="R157" s="39"/>
      <c r="S157" s="39"/>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40" t="str">
        <f t="shared" si="2"/>
        <v/>
      </c>
      <c r="AS157" s="40" t="str">
        <f t="shared" si="3"/>
        <v/>
      </c>
      <c r="AT157" s="40" t="str">
        <f t="shared" si="4"/>
        <v/>
      </c>
      <c r="AU157" s="41" t="str">
        <f t="shared" si="5"/>
        <v/>
      </c>
      <c r="AV157" s="42" t="str">
        <f t="shared" si="6"/>
        <v/>
      </c>
      <c r="AW157" s="25"/>
      <c r="AX157" s="17"/>
      <c r="AY157" s="17"/>
      <c r="AZ157" s="17"/>
      <c r="BA157" s="17"/>
      <c r="BB157" s="17"/>
      <c r="BC157" s="17"/>
      <c r="BD157" s="17"/>
      <c r="BE157" s="17"/>
      <c r="BF157" s="17"/>
      <c r="BG157" s="17"/>
      <c r="BH157" s="17"/>
      <c r="BI157" s="17"/>
      <c r="BJ157" s="17"/>
      <c r="BK157" s="17"/>
      <c r="BL157" s="17"/>
      <c r="BM157" s="16"/>
      <c r="BN157" s="16"/>
      <c r="BO157" s="16"/>
    </row>
    <row r="158" ht="15.75" customHeight="1">
      <c r="A158" s="5"/>
      <c r="B158" s="37"/>
      <c r="C158" s="37"/>
      <c r="D158" s="35"/>
      <c r="E158" s="36"/>
      <c r="F158" s="37"/>
      <c r="G158" s="37"/>
      <c r="H158" s="37"/>
      <c r="I158" s="37"/>
      <c r="J158" s="37"/>
      <c r="K158" s="37"/>
      <c r="L158" s="37"/>
      <c r="M158" s="37"/>
      <c r="N158" s="37"/>
      <c r="O158" s="37"/>
      <c r="P158" s="37"/>
      <c r="Q158" s="38"/>
      <c r="R158" s="39"/>
      <c r="S158" s="39"/>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40" t="str">
        <f t="shared" si="2"/>
        <v/>
      </c>
      <c r="AS158" s="40" t="str">
        <f t="shared" si="3"/>
        <v/>
      </c>
      <c r="AT158" s="40" t="str">
        <f t="shared" si="4"/>
        <v/>
      </c>
      <c r="AU158" s="41" t="str">
        <f t="shared" si="5"/>
        <v/>
      </c>
      <c r="AV158" s="42" t="str">
        <f t="shared" si="6"/>
        <v/>
      </c>
      <c r="AW158" s="25"/>
      <c r="AX158" s="17"/>
      <c r="AY158" s="17"/>
      <c r="AZ158" s="17"/>
      <c r="BA158" s="17"/>
      <c r="BB158" s="17"/>
      <c r="BC158" s="17"/>
      <c r="BD158" s="17"/>
      <c r="BE158" s="17"/>
      <c r="BF158" s="17"/>
      <c r="BG158" s="17"/>
      <c r="BH158" s="17"/>
      <c r="BI158" s="17"/>
      <c r="BJ158" s="17"/>
      <c r="BK158" s="17"/>
      <c r="BL158" s="17"/>
      <c r="BM158" s="16"/>
      <c r="BN158" s="16"/>
      <c r="BO158" s="16"/>
    </row>
    <row r="159" ht="15.75" customHeight="1">
      <c r="A159" s="5"/>
      <c r="B159" s="37"/>
      <c r="C159" s="37"/>
      <c r="D159" s="35"/>
      <c r="E159" s="36"/>
      <c r="F159" s="37"/>
      <c r="G159" s="37"/>
      <c r="H159" s="37"/>
      <c r="I159" s="37"/>
      <c r="J159" s="37"/>
      <c r="K159" s="37"/>
      <c r="L159" s="37"/>
      <c r="M159" s="37"/>
      <c r="N159" s="37"/>
      <c r="O159" s="37"/>
      <c r="P159" s="37"/>
      <c r="Q159" s="38"/>
      <c r="R159" s="39"/>
      <c r="S159" s="39"/>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40" t="str">
        <f t="shared" si="2"/>
        <v/>
      </c>
      <c r="AS159" s="40" t="str">
        <f t="shared" si="3"/>
        <v/>
      </c>
      <c r="AT159" s="40" t="str">
        <f t="shared" si="4"/>
        <v/>
      </c>
      <c r="AU159" s="41" t="str">
        <f t="shared" si="5"/>
        <v/>
      </c>
      <c r="AV159" s="42" t="str">
        <f t="shared" si="6"/>
        <v/>
      </c>
      <c r="AW159" s="25"/>
      <c r="AX159" s="17"/>
      <c r="AY159" s="17"/>
      <c r="AZ159" s="17"/>
      <c r="BA159" s="17"/>
      <c r="BB159" s="17"/>
      <c r="BC159" s="17"/>
      <c r="BD159" s="17"/>
      <c r="BE159" s="17"/>
      <c r="BF159" s="17"/>
      <c r="BG159" s="17"/>
      <c r="BH159" s="17"/>
      <c r="BI159" s="17"/>
      <c r="BJ159" s="17"/>
      <c r="BK159" s="17"/>
      <c r="BL159" s="17"/>
      <c r="BM159" s="16"/>
      <c r="BN159" s="16"/>
      <c r="BO159" s="16"/>
    </row>
    <row r="160" ht="15.75" customHeight="1">
      <c r="A160" s="5"/>
      <c r="B160" s="37"/>
      <c r="C160" s="37"/>
      <c r="D160" s="35"/>
      <c r="E160" s="36"/>
      <c r="F160" s="37"/>
      <c r="G160" s="37"/>
      <c r="H160" s="37"/>
      <c r="I160" s="37"/>
      <c r="J160" s="37"/>
      <c r="K160" s="37"/>
      <c r="L160" s="37"/>
      <c r="M160" s="37"/>
      <c r="N160" s="37"/>
      <c r="O160" s="37"/>
      <c r="P160" s="37"/>
      <c r="Q160" s="38"/>
      <c r="R160" s="39"/>
      <c r="S160" s="39"/>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40" t="str">
        <f t="shared" si="2"/>
        <v/>
      </c>
      <c r="AS160" s="40" t="str">
        <f t="shared" si="3"/>
        <v/>
      </c>
      <c r="AT160" s="40" t="str">
        <f t="shared" si="4"/>
        <v/>
      </c>
      <c r="AU160" s="41" t="str">
        <f t="shared" si="5"/>
        <v/>
      </c>
      <c r="AV160" s="42" t="str">
        <f t="shared" si="6"/>
        <v/>
      </c>
      <c r="AW160" s="25"/>
      <c r="AX160" s="17"/>
      <c r="AY160" s="17"/>
      <c r="AZ160" s="17"/>
      <c r="BA160" s="17"/>
      <c r="BB160" s="17"/>
      <c r="BC160" s="17"/>
      <c r="BD160" s="17"/>
      <c r="BE160" s="17"/>
      <c r="BF160" s="17"/>
      <c r="BG160" s="17"/>
      <c r="BH160" s="17"/>
      <c r="BI160" s="17"/>
      <c r="BJ160" s="17"/>
      <c r="BK160" s="17"/>
      <c r="BL160" s="17"/>
      <c r="BM160" s="16"/>
      <c r="BN160" s="16"/>
      <c r="BO160" s="16"/>
    </row>
    <row r="161" ht="15.75" customHeight="1">
      <c r="A161" s="5"/>
      <c r="B161" s="37"/>
      <c r="C161" s="37"/>
      <c r="D161" s="35"/>
      <c r="E161" s="36"/>
      <c r="F161" s="37"/>
      <c r="G161" s="37"/>
      <c r="H161" s="37"/>
      <c r="I161" s="37"/>
      <c r="J161" s="37"/>
      <c r="K161" s="37"/>
      <c r="L161" s="37"/>
      <c r="M161" s="37"/>
      <c r="N161" s="37"/>
      <c r="O161" s="37"/>
      <c r="P161" s="37"/>
      <c r="Q161" s="38"/>
      <c r="R161" s="39"/>
      <c r="S161" s="39"/>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40" t="str">
        <f t="shared" si="2"/>
        <v/>
      </c>
      <c r="AS161" s="40" t="str">
        <f t="shared" si="3"/>
        <v/>
      </c>
      <c r="AT161" s="40" t="str">
        <f t="shared" si="4"/>
        <v/>
      </c>
      <c r="AU161" s="41" t="str">
        <f t="shared" si="5"/>
        <v/>
      </c>
      <c r="AV161" s="42" t="str">
        <f t="shared" si="6"/>
        <v/>
      </c>
      <c r="AW161" s="25"/>
      <c r="AX161" s="17"/>
      <c r="AY161" s="17"/>
      <c r="AZ161" s="17"/>
      <c r="BA161" s="17"/>
      <c r="BB161" s="17"/>
      <c r="BC161" s="17"/>
      <c r="BD161" s="17"/>
      <c r="BE161" s="17"/>
      <c r="BF161" s="17"/>
      <c r="BG161" s="17"/>
      <c r="BH161" s="17"/>
      <c r="BI161" s="17"/>
      <c r="BJ161" s="17"/>
      <c r="BK161" s="17"/>
      <c r="BL161" s="17"/>
      <c r="BM161" s="16"/>
      <c r="BN161" s="16"/>
      <c r="BO161" s="16"/>
    </row>
    <row r="162" ht="15.75" customHeight="1">
      <c r="A162" s="5"/>
      <c r="B162" s="37"/>
      <c r="C162" s="37"/>
      <c r="D162" s="35"/>
      <c r="E162" s="36"/>
      <c r="F162" s="37"/>
      <c r="G162" s="37"/>
      <c r="H162" s="37"/>
      <c r="I162" s="37"/>
      <c r="J162" s="37"/>
      <c r="K162" s="37"/>
      <c r="L162" s="37"/>
      <c r="M162" s="37"/>
      <c r="N162" s="37"/>
      <c r="O162" s="37"/>
      <c r="P162" s="37"/>
      <c r="Q162" s="38"/>
      <c r="R162" s="39"/>
      <c r="S162" s="39"/>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40" t="str">
        <f t="shared" si="2"/>
        <v/>
      </c>
      <c r="AS162" s="40" t="str">
        <f t="shared" si="3"/>
        <v/>
      </c>
      <c r="AT162" s="40" t="str">
        <f t="shared" si="4"/>
        <v/>
      </c>
      <c r="AU162" s="41" t="str">
        <f t="shared" si="5"/>
        <v/>
      </c>
      <c r="AV162" s="42" t="str">
        <f t="shared" si="6"/>
        <v/>
      </c>
      <c r="AW162" s="25"/>
      <c r="AX162" s="17"/>
      <c r="AY162" s="17"/>
      <c r="AZ162" s="17"/>
      <c r="BA162" s="17"/>
      <c r="BB162" s="17"/>
      <c r="BC162" s="17"/>
      <c r="BD162" s="17"/>
      <c r="BE162" s="17"/>
      <c r="BF162" s="17"/>
      <c r="BG162" s="17"/>
      <c r="BH162" s="17"/>
      <c r="BI162" s="17"/>
      <c r="BJ162" s="17"/>
      <c r="BK162" s="17"/>
      <c r="BL162" s="17"/>
      <c r="BM162" s="16"/>
      <c r="BN162" s="16"/>
      <c r="BO162" s="16"/>
    </row>
    <row r="163" ht="15.75" customHeight="1">
      <c r="A163" s="5"/>
      <c r="B163" s="37"/>
      <c r="C163" s="37"/>
      <c r="D163" s="35"/>
      <c r="E163" s="36"/>
      <c r="F163" s="37"/>
      <c r="G163" s="37"/>
      <c r="H163" s="37"/>
      <c r="I163" s="37"/>
      <c r="J163" s="37"/>
      <c r="K163" s="37"/>
      <c r="L163" s="37"/>
      <c r="M163" s="37"/>
      <c r="N163" s="37"/>
      <c r="O163" s="37"/>
      <c r="P163" s="37"/>
      <c r="Q163" s="38"/>
      <c r="R163" s="39"/>
      <c r="S163" s="39"/>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40" t="str">
        <f t="shared" si="2"/>
        <v/>
      </c>
      <c r="AS163" s="40" t="str">
        <f t="shared" si="3"/>
        <v/>
      </c>
      <c r="AT163" s="40" t="str">
        <f t="shared" si="4"/>
        <v/>
      </c>
      <c r="AU163" s="41" t="str">
        <f t="shared" si="5"/>
        <v/>
      </c>
      <c r="AV163" s="42" t="str">
        <f t="shared" si="6"/>
        <v/>
      </c>
      <c r="AW163" s="25"/>
      <c r="AX163" s="17"/>
      <c r="AY163" s="17"/>
      <c r="AZ163" s="17"/>
      <c r="BA163" s="17"/>
      <c r="BB163" s="17"/>
      <c r="BC163" s="17"/>
      <c r="BD163" s="17"/>
      <c r="BE163" s="17"/>
      <c r="BF163" s="17"/>
      <c r="BG163" s="17"/>
      <c r="BH163" s="17"/>
      <c r="BI163" s="17"/>
      <c r="BJ163" s="17"/>
      <c r="BK163" s="17"/>
      <c r="BL163" s="17"/>
      <c r="BM163" s="16"/>
      <c r="BN163" s="16"/>
      <c r="BO163" s="16"/>
    </row>
    <row r="164" ht="15.75" customHeight="1">
      <c r="A164" s="5"/>
      <c r="B164" s="37"/>
      <c r="C164" s="37"/>
      <c r="D164" s="35"/>
      <c r="E164" s="36"/>
      <c r="F164" s="37"/>
      <c r="G164" s="37"/>
      <c r="H164" s="37"/>
      <c r="I164" s="37"/>
      <c r="J164" s="37"/>
      <c r="K164" s="37"/>
      <c r="L164" s="37"/>
      <c r="M164" s="37"/>
      <c r="N164" s="37"/>
      <c r="O164" s="37"/>
      <c r="P164" s="37"/>
      <c r="Q164" s="38"/>
      <c r="R164" s="39"/>
      <c r="S164" s="39"/>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40" t="str">
        <f t="shared" si="2"/>
        <v/>
      </c>
      <c r="AS164" s="40" t="str">
        <f t="shared" si="3"/>
        <v/>
      </c>
      <c r="AT164" s="40" t="str">
        <f t="shared" si="4"/>
        <v/>
      </c>
      <c r="AU164" s="41" t="str">
        <f t="shared" si="5"/>
        <v/>
      </c>
      <c r="AV164" s="42" t="str">
        <f t="shared" si="6"/>
        <v/>
      </c>
      <c r="AW164" s="25"/>
      <c r="AX164" s="17"/>
      <c r="AY164" s="17"/>
      <c r="AZ164" s="17"/>
      <c r="BA164" s="17"/>
      <c r="BB164" s="17"/>
      <c r="BC164" s="17"/>
      <c r="BD164" s="17"/>
      <c r="BE164" s="17"/>
      <c r="BF164" s="17"/>
      <c r="BG164" s="17"/>
      <c r="BH164" s="17"/>
      <c r="BI164" s="17"/>
      <c r="BJ164" s="17"/>
      <c r="BK164" s="17"/>
      <c r="BL164" s="17"/>
      <c r="BM164" s="16"/>
      <c r="BN164" s="16"/>
      <c r="BO164" s="16"/>
    </row>
    <row r="165" ht="15.75" customHeight="1">
      <c r="A165" s="5"/>
      <c r="B165" s="37"/>
      <c r="C165" s="37"/>
      <c r="D165" s="35"/>
      <c r="E165" s="36"/>
      <c r="F165" s="37"/>
      <c r="G165" s="37"/>
      <c r="H165" s="37"/>
      <c r="I165" s="37"/>
      <c r="J165" s="37"/>
      <c r="K165" s="37"/>
      <c r="L165" s="37"/>
      <c r="M165" s="37"/>
      <c r="N165" s="37"/>
      <c r="O165" s="37"/>
      <c r="P165" s="37"/>
      <c r="Q165" s="38"/>
      <c r="R165" s="39"/>
      <c r="S165" s="39"/>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40" t="str">
        <f t="shared" si="2"/>
        <v/>
      </c>
      <c r="AS165" s="40" t="str">
        <f t="shared" si="3"/>
        <v/>
      </c>
      <c r="AT165" s="40" t="str">
        <f t="shared" si="4"/>
        <v/>
      </c>
      <c r="AU165" s="41" t="str">
        <f t="shared" si="5"/>
        <v/>
      </c>
      <c r="AV165" s="42" t="str">
        <f t="shared" si="6"/>
        <v/>
      </c>
      <c r="AW165" s="25"/>
      <c r="AX165" s="17"/>
      <c r="AY165" s="17"/>
      <c r="AZ165" s="17"/>
      <c r="BA165" s="17"/>
      <c r="BB165" s="17"/>
      <c r="BC165" s="17"/>
      <c r="BD165" s="17"/>
      <c r="BE165" s="17"/>
      <c r="BF165" s="17"/>
      <c r="BG165" s="17"/>
      <c r="BH165" s="17"/>
      <c r="BI165" s="17"/>
      <c r="BJ165" s="17"/>
      <c r="BK165" s="17"/>
      <c r="BL165" s="17"/>
      <c r="BM165" s="16"/>
      <c r="BN165" s="16"/>
      <c r="BO165" s="16"/>
    </row>
    <row r="166" ht="15.75" customHeight="1">
      <c r="A166" s="5"/>
      <c r="B166" s="37"/>
      <c r="C166" s="37"/>
      <c r="D166" s="35"/>
      <c r="E166" s="36"/>
      <c r="F166" s="37"/>
      <c r="G166" s="37"/>
      <c r="H166" s="37"/>
      <c r="I166" s="37"/>
      <c r="J166" s="37"/>
      <c r="K166" s="37"/>
      <c r="L166" s="37"/>
      <c r="M166" s="37"/>
      <c r="N166" s="37"/>
      <c r="O166" s="37"/>
      <c r="P166" s="37"/>
      <c r="Q166" s="38"/>
      <c r="R166" s="39"/>
      <c r="S166" s="39"/>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40" t="str">
        <f t="shared" si="2"/>
        <v/>
      </c>
      <c r="AS166" s="40" t="str">
        <f t="shared" si="3"/>
        <v/>
      </c>
      <c r="AT166" s="40" t="str">
        <f t="shared" si="4"/>
        <v/>
      </c>
      <c r="AU166" s="41" t="str">
        <f t="shared" si="5"/>
        <v/>
      </c>
      <c r="AV166" s="42" t="str">
        <f t="shared" si="6"/>
        <v/>
      </c>
      <c r="AW166" s="25"/>
      <c r="AX166" s="17"/>
      <c r="AY166" s="17"/>
      <c r="AZ166" s="17"/>
      <c r="BA166" s="17"/>
      <c r="BB166" s="17"/>
      <c r="BC166" s="17"/>
      <c r="BD166" s="17"/>
      <c r="BE166" s="17"/>
      <c r="BF166" s="17"/>
      <c r="BG166" s="17"/>
      <c r="BH166" s="17"/>
      <c r="BI166" s="17"/>
      <c r="BJ166" s="17"/>
      <c r="BK166" s="17"/>
      <c r="BL166" s="17"/>
      <c r="BM166" s="16"/>
      <c r="BN166" s="16"/>
      <c r="BO166" s="16"/>
    </row>
    <row r="167" ht="15.75" customHeight="1">
      <c r="A167" s="5"/>
      <c r="B167" s="37"/>
      <c r="C167" s="37"/>
      <c r="D167" s="35"/>
      <c r="E167" s="36"/>
      <c r="F167" s="37"/>
      <c r="G167" s="37"/>
      <c r="H167" s="37"/>
      <c r="I167" s="37"/>
      <c r="J167" s="37"/>
      <c r="K167" s="37"/>
      <c r="L167" s="37"/>
      <c r="M167" s="37"/>
      <c r="N167" s="37"/>
      <c r="O167" s="37"/>
      <c r="P167" s="37"/>
      <c r="Q167" s="38"/>
      <c r="R167" s="39"/>
      <c r="S167" s="39"/>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40" t="str">
        <f t="shared" si="2"/>
        <v/>
      </c>
      <c r="AS167" s="40" t="str">
        <f t="shared" si="3"/>
        <v/>
      </c>
      <c r="AT167" s="40" t="str">
        <f t="shared" si="4"/>
        <v/>
      </c>
      <c r="AU167" s="41" t="str">
        <f t="shared" si="5"/>
        <v/>
      </c>
      <c r="AV167" s="42" t="str">
        <f t="shared" si="6"/>
        <v/>
      </c>
      <c r="AW167" s="25"/>
      <c r="AX167" s="17"/>
      <c r="AY167" s="17"/>
      <c r="AZ167" s="17"/>
      <c r="BA167" s="17"/>
      <c r="BB167" s="17"/>
      <c r="BC167" s="17"/>
      <c r="BD167" s="17"/>
      <c r="BE167" s="17"/>
      <c r="BF167" s="17"/>
      <c r="BG167" s="17"/>
      <c r="BH167" s="17"/>
      <c r="BI167" s="17"/>
      <c r="BJ167" s="17"/>
      <c r="BK167" s="17"/>
      <c r="BL167" s="17"/>
      <c r="BM167" s="16"/>
      <c r="BN167" s="16"/>
      <c r="BO167" s="16"/>
    </row>
    <row r="168" ht="15.75" customHeight="1">
      <c r="A168" s="5"/>
      <c r="B168" s="37"/>
      <c r="C168" s="37"/>
      <c r="D168" s="35"/>
      <c r="E168" s="36"/>
      <c r="F168" s="37"/>
      <c r="G168" s="37"/>
      <c r="H168" s="37"/>
      <c r="I168" s="37"/>
      <c r="J168" s="37"/>
      <c r="K168" s="37"/>
      <c r="L168" s="37"/>
      <c r="M168" s="37"/>
      <c r="N168" s="37"/>
      <c r="O168" s="37"/>
      <c r="P168" s="37"/>
      <c r="Q168" s="38"/>
      <c r="R168" s="39"/>
      <c r="S168" s="39"/>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40" t="str">
        <f t="shared" si="2"/>
        <v/>
      </c>
      <c r="AS168" s="40" t="str">
        <f t="shared" si="3"/>
        <v/>
      </c>
      <c r="AT168" s="40" t="str">
        <f t="shared" si="4"/>
        <v/>
      </c>
      <c r="AU168" s="41" t="str">
        <f t="shared" si="5"/>
        <v/>
      </c>
      <c r="AV168" s="42" t="str">
        <f t="shared" si="6"/>
        <v/>
      </c>
      <c r="AW168" s="25"/>
      <c r="AX168" s="17"/>
      <c r="AY168" s="17"/>
      <c r="AZ168" s="17"/>
      <c r="BA168" s="17"/>
      <c r="BB168" s="17"/>
      <c r="BC168" s="17"/>
      <c r="BD168" s="17"/>
      <c r="BE168" s="17"/>
      <c r="BF168" s="17"/>
      <c r="BG168" s="17"/>
      <c r="BH168" s="17"/>
      <c r="BI168" s="17"/>
      <c r="BJ168" s="17"/>
      <c r="BK168" s="17"/>
      <c r="BL168" s="17"/>
      <c r="BM168" s="16"/>
      <c r="BN168" s="16"/>
      <c r="BO168" s="16"/>
    </row>
    <row r="169" ht="15.75" customHeight="1">
      <c r="A169" s="5"/>
      <c r="B169" s="37"/>
      <c r="C169" s="37"/>
      <c r="D169" s="35"/>
      <c r="E169" s="36"/>
      <c r="F169" s="37"/>
      <c r="G169" s="37"/>
      <c r="H169" s="37"/>
      <c r="I169" s="37"/>
      <c r="J169" s="37"/>
      <c r="K169" s="37"/>
      <c r="L169" s="37"/>
      <c r="M169" s="37"/>
      <c r="N169" s="37"/>
      <c r="O169" s="37"/>
      <c r="P169" s="37"/>
      <c r="Q169" s="38"/>
      <c r="R169" s="39"/>
      <c r="S169" s="39"/>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40" t="str">
        <f t="shared" si="2"/>
        <v/>
      </c>
      <c r="AS169" s="40" t="str">
        <f t="shared" si="3"/>
        <v/>
      </c>
      <c r="AT169" s="40" t="str">
        <f t="shared" si="4"/>
        <v/>
      </c>
      <c r="AU169" s="41" t="str">
        <f t="shared" si="5"/>
        <v/>
      </c>
      <c r="AV169" s="42" t="str">
        <f t="shared" si="6"/>
        <v/>
      </c>
      <c r="AW169" s="25"/>
      <c r="AX169" s="17"/>
      <c r="AY169" s="17"/>
      <c r="AZ169" s="17"/>
      <c r="BA169" s="17"/>
      <c r="BB169" s="17"/>
      <c r="BC169" s="17"/>
      <c r="BD169" s="17"/>
      <c r="BE169" s="17"/>
      <c r="BF169" s="17"/>
      <c r="BG169" s="17"/>
      <c r="BH169" s="17"/>
      <c r="BI169" s="17"/>
      <c r="BJ169" s="17"/>
      <c r="BK169" s="17"/>
      <c r="BL169" s="17"/>
      <c r="BM169" s="16"/>
      <c r="BN169" s="16"/>
      <c r="BO169" s="16"/>
    </row>
    <row r="170" ht="15.75" customHeight="1">
      <c r="A170" s="5"/>
      <c r="B170" s="37"/>
      <c r="C170" s="37"/>
      <c r="D170" s="35"/>
      <c r="E170" s="36"/>
      <c r="F170" s="37"/>
      <c r="G170" s="37"/>
      <c r="H170" s="37"/>
      <c r="I170" s="37"/>
      <c r="J170" s="37"/>
      <c r="K170" s="37"/>
      <c r="L170" s="37"/>
      <c r="M170" s="37"/>
      <c r="N170" s="37"/>
      <c r="O170" s="37"/>
      <c r="P170" s="37"/>
      <c r="Q170" s="38"/>
      <c r="R170" s="39"/>
      <c r="S170" s="39"/>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40" t="str">
        <f t="shared" si="2"/>
        <v/>
      </c>
      <c r="AS170" s="40" t="str">
        <f t="shared" si="3"/>
        <v/>
      </c>
      <c r="AT170" s="40" t="str">
        <f t="shared" si="4"/>
        <v/>
      </c>
      <c r="AU170" s="41" t="str">
        <f t="shared" si="5"/>
        <v/>
      </c>
      <c r="AV170" s="42" t="str">
        <f t="shared" si="6"/>
        <v/>
      </c>
      <c r="AW170" s="25"/>
      <c r="AX170" s="17"/>
      <c r="AY170" s="17"/>
      <c r="AZ170" s="17"/>
      <c r="BA170" s="17"/>
      <c r="BB170" s="17"/>
      <c r="BC170" s="17"/>
      <c r="BD170" s="17"/>
      <c r="BE170" s="17"/>
      <c r="BF170" s="17"/>
      <c r="BG170" s="17"/>
      <c r="BH170" s="17"/>
      <c r="BI170" s="17"/>
      <c r="BJ170" s="17"/>
      <c r="BK170" s="17"/>
      <c r="BL170" s="17"/>
      <c r="BM170" s="16"/>
      <c r="BN170" s="16"/>
      <c r="BO170" s="16"/>
    </row>
    <row r="171" ht="15.75" customHeight="1">
      <c r="A171" s="5"/>
      <c r="B171" s="37"/>
      <c r="C171" s="37"/>
      <c r="D171" s="35"/>
      <c r="E171" s="36"/>
      <c r="F171" s="37"/>
      <c r="G171" s="37"/>
      <c r="H171" s="37"/>
      <c r="I171" s="37"/>
      <c r="J171" s="37"/>
      <c r="K171" s="37"/>
      <c r="L171" s="37"/>
      <c r="M171" s="37"/>
      <c r="N171" s="37"/>
      <c r="O171" s="37"/>
      <c r="P171" s="37"/>
      <c r="Q171" s="38"/>
      <c r="R171" s="39"/>
      <c r="S171" s="39"/>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40" t="str">
        <f t="shared" si="2"/>
        <v/>
      </c>
      <c r="AS171" s="40" t="str">
        <f t="shared" si="3"/>
        <v/>
      </c>
      <c r="AT171" s="40" t="str">
        <f t="shared" si="4"/>
        <v/>
      </c>
      <c r="AU171" s="41" t="str">
        <f t="shared" si="5"/>
        <v/>
      </c>
      <c r="AV171" s="42" t="str">
        <f t="shared" si="6"/>
        <v/>
      </c>
      <c r="AW171" s="25"/>
      <c r="AX171" s="17"/>
      <c r="AY171" s="17"/>
      <c r="AZ171" s="17"/>
      <c r="BA171" s="17"/>
      <c r="BB171" s="17"/>
      <c r="BC171" s="17"/>
      <c r="BD171" s="17"/>
      <c r="BE171" s="17"/>
      <c r="BF171" s="17"/>
      <c r="BG171" s="17"/>
      <c r="BH171" s="17"/>
      <c r="BI171" s="17"/>
      <c r="BJ171" s="17"/>
      <c r="BK171" s="17"/>
      <c r="BL171" s="17"/>
      <c r="BM171" s="16"/>
      <c r="BN171" s="16"/>
      <c r="BO171" s="16"/>
    </row>
    <row r="172" ht="15.75" customHeight="1">
      <c r="A172" s="5"/>
      <c r="B172" s="37"/>
      <c r="C172" s="37"/>
      <c r="D172" s="35"/>
      <c r="E172" s="36"/>
      <c r="F172" s="37"/>
      <c r="G172" s="37"/>
      <c r="H172" s="37"/>
      <c r="I172" s="37"/>
      <c r="J172" s="37"/>
      <c r="K172" s="37"/>
      <c r="L172" s="37"/>
      <c r="M172" s="37"/>
      <c r="N172" s="37"/>
      <c r="O172" s="37"/>
      <c r="P172" s="37"/>
      <c r="Q172" s="38"/>
      <c r="R172" s="39"/>
      <c r="S172" s="39"/>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40" t="str">
        <f t="shared" si="2"/>
        <v/>
      </c>
      <c r="AS172" s="40" t="str">
        <f t="shared" si="3"/>
        <v/>
      </c>
      <c r="AT172" s="40" t="str">
        <f t="shared" si="4"/>
        <v/>
      </c>
      <c r="AU172" s="41" t="str">
        <f t="shared" si="5"/>
        <v/>
      </c>
      <c r="AV172" s="42" t="str">
        <f t="shared" si="6"/>
        <v/>
      </c>
      <c r="AW172" s="25"/>
      <c r="AX172" s="17"/>
      <c r="AY172" s="17"/>
      <c r="AZ172" s="17"/>
      <c r="BA172" s="17"/>
      <c r="BB172" s="17"/>
      <c r="BC172" s="17"/>
      <c r="BD172" s="17"/>
      <c r="BE172" s="17"/>
      <c r="BF172" s="17"/>
      <c r="BG172" s="17"/>
      <c r="BH172" s="17"/>
      <c r="BI172" s="17"/>
      <c r="BJ172" s="17"/>
      <c r="BK172" s="17"/>
      <c r="BL172" s="17"/>
      <c r="BM172" s="16"/>
      <c r="BN172" s="16"/>
      <c r="BO172" s="16"/>
    </row>
    <row r="173" ht="15.75" customHeight="1">
      <c r="A173" s="5"/>
      <c r="B173" s="37"/>
      <c r="C173" s="37"/>
      <c r="D173" s="35"/>
      <c r="E173" s="36"/>
      <c r="F173" s="37"/>
      <c r="G173" s="37"/>
      <c r="H173" s="37"/>
      <c r="I173" s="37"/>
      <c r="J173" s="37"/>
      <c r="K173" s="37"/>
      <c r="L173" s="37"/>
      <c r="M173" s="37"/>
      <c r="N173" s="37"/>
      <c r="O173" s="37"/>
      <c r="P173" s="37"/>
      <c r="Q173" s="38"/>
      <c r="R173" s="39"/>
      <c r="S173" s="39"/>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40" t="str">
        <f t="shared" si="2"/>
        <v/>
      </c>
      <c r="AS173" s="40" t="str">
        <f t="shared" si="3"/>
        <v/>
      </c>
      <c r="AT173" s="40" t="str">
        <f t="shared" si="4"/>
        <v/>
      </c>
      <c r="AU173" s="41" t="str">
        <f t="shared" si="5"/>
        <v/>
      </c>
      <c r="AV173" s="42" t="str">
        <f t="shared" si="6"/>
        <v/>
      </c>
      <c r="AW173" s="25"/>
      <c r="AX173" s="17"/>
      <c r="AY173" s="17"/>
      <c r="AZ173" s="17"/>
      <c r="BA173" s="17"/>
      <c r="BB173" s="17"/>
      <c r="BC173" s="17"/>
      <c r="BD173" s="17"/>
      <c r="BE173" s="17"/>
      <c r="BF173" s="17"/>
      <c r="BG173" s="17"/>
      <c r="BH173" s="17"/>
      <c r="BI173" s="17"/>
      <c r="BJ173" s="17"/>
      <c r="BK173" s="17"/>
      <c r="BL173" s="17"/>
      <c r="BM173" s="16"/>
      <c r="BN173" s="16"/>
      <c r="BO173" s="16"/>
    </row>
    <row r="174" ht="15.75" customHeight="1">
      <c r="A174" s="5"/>
      <c r="B174" s="37"/>
      <c r="C174" s="37"/>
      <c r="D174" s="35"/>
      <c r="E174" s="36"/>
      <c r="F174" s="37"/>
      <c r="G174" s="37"/>
      <c r="H174" s="37"/>
      <c r="I174" s="37"/>
      <c r="J174" s="37"/>
      <c r="K174" s="37"/>
      <c r="L174" s="37"/>
      <c r="M174" s="37"/>
      <c r="N174" s="37"/>
      <c r="O174" s="37"/>
      <c r="P174" s="37"/>
      <c r="Q174" s="38"/>
      <c r="R174" s="39"/>
      <c r="S174" s="39"/>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40" t="str">
        <f t="shared" si="2"/>
        <v/>
      </c>
      <c r="AS174" s="40" t="str">
        <f t="shared" si="3"/>
        <v/>
      </c>
      <c r="AT174" s="40" t="str">
        <f t="shared" si="4"/>
        <v/>
      </c>
      <c r="AU174" s="41" t="str">
        <f t="shared" si="5"/>
        <v/>
      </c>
      <c r="AV174" s="42" t="str">
        <f t="shared" si="6"/>
        <v/>
      </c>
      <c r="AW174" s="25"/>
      <c r="AX174" s="17"/>
      <c r="AY174" s="17"/>
      <c r="AZ174" s="17"/>
      <c r="BA174" s="17"/>
      <c r="BB174" s="17"/>
      <c r="BC174" s="17"/>
      <c r="BD174" s="17"/>
      <c r="BE174" s="17"/>
      <c r="BF174" s="17"/>
      <c r="BG174" s="17"/>
      <c r="BH174" s="17"/>
      <c r="BI174" s="17"/>
      <c r="BJ174" s="17"/>
      <c r="BK174" s="17"/>
      <c r="BL174" s="17"/>
      <c r="BM174" s="16"/>
      <c r="BN174" s="16"/>
      <c r="BO174" s="16"/>
    </row>
    <row r="175" ht="15.75" customHeight="1">
      <c r="A175" s="5"/>
      <c r="B175" s="37"/>
      <c r="C175" s="37"/>
      <c r="D175" s="35"/>
      <c r="E175" s="36"/>
      <c r="F175" s="37"/>
      <c r="G175" s="37"/>
      <c r="H175" s="37"/>
      <c r="I175" s="37"/>
      <c r="J175" s="37"/>
      <c r="K175" s="37"/>
      <c r="L175" s="37"/>
      <c r="M175" s="37"/>
      <c r="N175" s="37"/>
      <c r="O175" s="37"/>
      <c r="P175" s="37"/>
      <c r="Q175" s="38"/>
      <c r="R175" s="39"/>
      <c r="S175" s="39"/>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40" t="str">
        <f t="shared" si="2"/>
        <v/>
      </c>
      <c r="AS175" s="40" t="str">
        <f t="shared" si="3"/>
        <v/>
      </c>
      <c r="AT175" s="40" t="str">
        <f t="shared" si="4"/>
        <v/>
      </c>
      <c r="AU175" s="41" t="str">
        <f t="shared" si="5"/>
        <v/>
      </c>
      <c r="AV175" s="42" t="str">
        <f t="shared" si="6"/>
        <v/>
      </c>
      <c r="AW175" s="25"/>
      <c r="AX175" s="17"/>
      <c r="AY175" s="17"/>
      <c r="AZ175" s="17"/>
      <c r="BA175" s="17"/>
      <c r="BB175" s="17"/>
      <c r="BC175" s="17"/>
      <c r="BD175" s="17"/>
      <c r="BE175" s="17"/>
      <c r="BF175" s="17"/>
      <c r="BG175" s="17"/>
      <c r="BH175" s="17"/>
      <c r="BI175" s="17"/>
      <c r="BJ175" s="17"/>
      <c r="BK175" s="17"/>
      <c r="BL175" s="17"/>
      <c r="BM175" s="16"/>
      <c r="BN175" s="16"/>
      <c r="BO175" s="16"/>
    </row>
    <row r="176" ht="15.75" customHeight="1">
      <c r="A176" s="5"/>
      <c r="B176" s="37"/>
      <c r="C176" s="37"/>
      <c r="D176" s="35"/>
      <c r="E176" s="36"/>
      <c r="F176" s="37"/>
      <c r="G176" s="37"/>
      <c r="H176" s="37"/>
      <c r="I176" s="37"/>
      <c r="J176" s="37"/>
      <c r="K176" s="37"/>
      <c r="L176" s="37"/>
      <c r="M176" s="37"/>
      <c r="N176" s="37"/>
      <c r="O176" s="37"/>
      <c r="P176" s="37"/>
      <c r="Q176" s="38"/>
      <c r="R176" s="39"/>
      <c r="S176" s="39"/>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40" t="str">
        <f t="shared" si="2"/>
        <v/>
      </c>
      <c r="AS176" s="40" t="str">
        <f t="shared" si="3"/>
        <v/>
      </c>
      <c r="AT176" s="40" t="str">
        <f t="shared" si="4"/>
        <v/>
      </c>
      <c r="AU176" s="41" t="str">
        <f t="shared" si="5"/>
        <v/>
      </c>
      <c r="AV176" s="42" t="str">
        <f t="shared" si="6"/>
        <v/>
      </c>
      <c r="AW176" s="25"/>
      <c r="AX176" s="17"/>
      <c r="AY176" s="17"/>
      <c r="AZ176" s="17"/>
      <c r="BA176" s="17"/>
      <c r="BB176" s="17"/>
      <c r="BC176" s="17"/>
      <c r="BD176" s="17"/>
      <c r="BE176" s="17"/>
      <c r="BF176" s="17"/>
      <c r="BG176" s="17"/>
      <c r="BH176" s="17"/>
      <c r="BI176" s="17"/>
      <c r="BJ176" s="17"/>
      <c r="BK176" s="17"/>
      <c r="BL176" s="17"/>
      <c r="BM176" s="16"/>
      <c r="BN176" s="16"/>
      <c r="BO176" s="16"/>
    </row>
    <row r="177" ht="15.75" customHeight="1">
      <c r="A177" s="5"/>
      <c r="B177" s="37"/>
      <c r="C177" s="37"/>
      <c r="D177" s="35"/>
      <c r="E177" s="36"/>
      <c r="F177" s="37"/>
      <c r="G177" s="37"/>
      <c r="H177" s="37"/>
      <c r="I177" s="37"/>
      <c r="J177" s="37"/>
      <c r="K177" s="37"/>
      <c r="L177" s="37"/>
      <c r="M177" s="37"/>
      <c r="N177" s="37"/>
      <c r="O177" s="37"/>
      <c r="P177" s="37"/>
      <c r="Q177" s="38"/>
      <c r="R177" s="39"/>
      <c r="S177" s="39"/>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40" t="str">
        <f t="shared" si="2"/>
        <v/>
      </c>
      <c r="AS177" s="40" t="str">
        <f t="shared" si="3"/>
        <v/>
      </c>
      <c r="AT177" s="40" t="str">
        <f t="shared" si="4"/>
        <v/>
      </c>
      <c r="AU177" s="41" t="str">
        <f t="shared" si="5"/>
        <v/>
      </c>
      <c r="AV177" s="42" t="str">
        <f t="shared" si="6"/>
        <v/>
      </c>
      <c r="AW177" s="25"/>
      <c r="AX177" s="17"/>
      <c r="AY177" s="17"/>
      <c r="AZ177" s="17"/>
      <c r="BA177" s="17"/>
      <c r="BB177" s="17"/>
      <c r="BC177" s="17"/>
      <c r="BD177" s="17"/>
      <c r="BE177" s="17"/>
      <c r="BF177" s="17"/>
      <c r="BG177" s="17"/>
      <c r="BH177" s="17"/>
      <c r="BI177" s="17"/>
      <c r="BJ177" s="17"/>
      <c r="BK177" s="17"/>
      <c r="BL177" s="17"/>
      <c r="BM177" s="16"/>
      <c r="BN177" s="16"/>
      <c r="BO177" s="16"/>
    </row>
    <row r="178" ht="15.75" customHeight="1">
      <c r="A178" s="5"/>
      <c r="B178" s="37"/>
      <c r="C178" s="37"/>
      <c r="D178" s="35"/>
      <c r="E178" s="36"/>
      <c r="F178" s="37"/>
      <c r="G178" s="37"/>
      <c r="H178" s="37"/>
      <c r="I178" s="37"/>
      <c r="J178" s="37"/>
      <c r="K178" s="37"/>
      <c r="L178" s="37"/>
      <c r="M178" s="37"/>
      <c r="N178" s="37"/>
      <c r="O178" s="37"/>
      <c r="P178" s="37"/>
      <c r="Q178" s="38"/>
      <c r="R178" s="39"/>
      <c r="S178" s="39"/>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40" t="str">
        <f t="shared" si="2"/>
        <v/>
      </c>
      <c r="AS178" s="40" t="str">
        <f t="shared" si="3"/>
        <v/>
      </c>
      <c r="AT178" s="40" t="str">
        <f t="shared" si="4"/>
        <v/>
      </c>
      <c r="AU178" s="41" t="str">
        <f t="shared" si="5"/>
        <v/>
      </c>
      <c r="AV178" s="42" t="str">
        <f t="shared" si="6"/>
        <v/>
      </c>
      <c r="AW178" s="25"/>
      <c r="AX178" s="17"/>
      <c r="AY178" s="17"/>
      <c r="AZ178" s="17"/>
      <c r="BA178" s="17"/>
      <c r="BB178" s="17"/>
      <c r="BC178" s="17"/>
      <c r="BD178" s="17"/>
      <c r="BE178" s="17"/>
      <c r="BF178" s="17"/>
      <c r="BG178" s="17"/>
      <c r="BH178" s="17"/>
      <c r="BI178" s="17"/>
      <c r="BJ178" s="17"/>
      <c r="BK178" s="17"/>
      <c r="BL178" s="17"/>
      <c r="BM178" s="16"/>
      <c r="BN178" s="16"/>
      <c r="BO178" s="16"/>
    </row>
    <row r="179" ht="15.75" customHeight="1">
      <c r="A179" s="5"/>
      <c r="B179" s="37"/>
      <c r="C179" s="37"/>
      <c r="D179" s="35"/>
      <c r="E179" s="36"/>
      <c r="F179" s="37"/>
      <c r="G179" s="37"/>
      <c r="H179" s="37"/>
      <c r="I179" s="37"/>
      <c r="J179" s="37"/>
      <c r="K179" s="37"/>
      <c r="L179" s="37"/>
      <c r="M179" s="37"/>
      <c r="N179" s="37"/>
      <c r="O179" s="37"/>
      <c r="P179" s="37"/>
      <c r="Q179" s="38"/>
      <c r="R179" s="39"/>
      <c r="S179" s="39"/>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40" t="str">
        <f t="shared" si="2"/>
        <v/>
      </c>
      <c r="AS179" s="40" t="str">
        <f t="shared" si="3"/>
        <v/>
      </c>
      <c r="AT179" s="40" t="str">
        <f t="shared" si="4"/>
        <v/>
      </c>
      <c r="AU179" s="41" t="str">
        <f t="shared" si="5"/>
        <v/>
      </c>
      <c r="AV179" s="42" t="str">
        <f t="shared" si="6"/>
        <v/>
      </c>
      <c r="AW179" s="25"/>
      <c r="AX179" s="17"/>
      <c r="AY179" s="17"/>
      <c r="AZ179" s="17"/>
      <c r="BA179" s="17"/>
      <c r="BB179" s="17"/>
      <c r="BC179" s="17"/>
      <c r="BD179" s="17"/>
      <c r="BE179" s="17"/>
      <c r="BF179" s="17"/>
      <c r="BG179" s="17"/>
      <c r="BH179" s="17"/>
      <c r="BI179" s="17"/>
      <c r="BJ179" s="17"/>
      <c r="BK179" s="17"/>
      <c r="BL179" s="17"/>
      <c r="BM179" s="16"/>
      <c r="BN179" s="16"/>
      <c r="BO179" s="16"/>
    </row>
    <row r="180" ht="15.75" customHeight="1">
      <c r="A180" s="5"/>
      <c r="B180" s="37"/>
      <c r="C180" s="37"/>
      <c r="D180" s="35"/>
      <c r="E180" s="36"/>
      <c r="F180" s="37"/>
      <c r="G180" s="37"/>
      <c r="H180" s="37"/>
      <c r="I180" s="37"/>
      <c r="J180" s="37"/>
      <c r="K180" s="37"/>
      <c r="L180" s="37"/>
      <c r="M180" s="37"/>
      <c r="N180" s="37"/>
      <c r="O180" s="37"/>
      <c r="P180" s="37"/>
      <c r="Q180" s="38"/>
      <c r="R180" s="39"/>
      <c r="S180" s="39"/>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40" t="str">
        <f t="shared" si="2"/>
        <v/>
      </c>
      <c r="AS180" s="40" t="str">
        <f t="shared" si="3"/>
        <v/>
      </c>
      <c r="AT180" s="40" t="str">
        <f t="shared" si="4"/>
        <v/>
      </c>
      <c r="AU180" s="41" t="str">
        <f t="shared" si="5"/>
        <v/>
      </c>
      <c r="AV180" s="42" t="str">
        <f t="shared" si="6"/>
        <v/>
      </c>
      <c r="AW180" s="25"/>
      <c r="AX180" s="17"/>
      <c r="AY180" s="17"/>
      <c r="AZ180" s="17"/>
      <c r="BA180" s="17"/>
      <c r="BB180" s="17"/>
      <c r="BC180" s="17"/>
      <c r="BD180" s="17"/>
      <c r="BE180" s="17"/>
      <c r="BF180" s="17"/>
      <c r="BG180" s="17"/>
      <c r="BH180" s="17"/>
      <c r="BI180" s="17"/>
      <c r="BJ180" s="17"/>
      <c r="BK180" s="17"/>
      <c r="BL180" s="17"/>
      <c r="BM180" s="16"/>
      <c r="BN180" s="16"/>
      <c r="BO180" s="16"/>
    </row>
    <row r="181" ht="15.75" customHeight="1">
      <c r="A181" s="5"/>
      <c r="B181" s="37"/>
      <c r="C181" s="37"/>
      <c r="D181" s="35"/>
      <c r="E181" s="36"/>
      <c r="F181" s="37"/>
      <c r="G181" s="37"/>
      <c r="H181" s="37"/>
      <c r="I181" s="37"/>
      <c r="J181" s="37"/>
      <c r="K181" s="37"/>
      <c r="L181" s="37"/>
      <c r="M181" s="37"/>
      <c r="N181" s="37"/>
      <c r="O181" s="37"/>
      <c r="P181" s="37"/>
      <c r="Q181" s="38"/>
      <c r="R181" s="39"/>
      <c r="S181" s="39"/>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40" t="str">
        <f t="shared" si="2"/>
        <v/>
      </c>
      <c r="AS181" s="40" t="str">
        <f t="shared" si="3"/>
        <v/>
      </c>
      <c r="AT181" s="40" t="str">
        <f t="shared" si="4"/>
        <v/>
      </c>
      <c r="AU181" s="41" t="str">
        <f t="shared" si="5"/>
        <v/>
      </c>
      <c r="AV181" s="42" t="str">
        <f t="shared" si="6"/>
        <v/>
      </c>
      <c r="AW181" s="25"/>
      <c r="AX181" s="17"/>
      <c r="AY181" s="17"/>
      <c r="AZ181" s="17"/>
      <c r="BA181" s="17"/>
      <c r="BB181" s="17"/>
      <c r="BC181" s="17"/>
      <c r="BD181" s="17"/>
      <c r="BE181" s="17"/>
      <c r="BF181" s="17"/>
      <c r="BG181" s="17"/>
      <c r="BH181" s="17"/>
      <c r="BI181" s="17"/>
      <c r="BJ181" s="17"/>
      <c r="BK181" s="17"/>
      <c r="BL181" s="17"/>
      <c r="BM181" s="16"/>
      <c r="BN181" s="16"/>
      <c r="BO181" s="16"/>
    </row>
    <row r="182" ht="15.75" customHeight="1">
      <c r="A182" s="5"/>
      <c r="B182" s="37"/>
      <c r="C182" s="37"/>
      <c r="D182" s="35"/>
      <c r="E182" s="36"/>
      <c r="F182" s="37"/>
      <c r="G182" s="37"/>
      <c r="H182" s="37"/>
      <c r="I182" s="37"/>
      <c r="J182" s="37"/>
      <c r="K182" s="37"/>
      <c r="L182" s="37"/>
      <c r="M182" s="37"/>
      <c r="N182" s="37"/>
      <c r="O182" s="37"/>
      <c r="P182" s="37"/>
      <c r="Q182" s="38"/>
      <c r="R182" s="39"/>
      <c r="S182" s="39"/>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40" t="str">
        <f t="shared" si="2"/>
        <v/>
      </c>
      <c r="AS182" s="40" t="str">
        <f t="shared" si="3"/>
        <v/>
      </c>
      <c r="AT182" s="40" t="str">
        <f t="shared" si="4"/>
        <v/>
      </c>
      <c r="AU182" s="41" t="str">
        <f t="shared" si="5"/>
        <v/>
      </c>
      <c r="AV182" s="42" t="str">
        <f t="shared" si="6"/>
        <v/>
      </c>
      <c r="AW182" s="25"/>
      <c r="AX182" s="17"/>
      <c r="AY182" s="17"/>
      <c r="AZ182" s="17"/>
      <c r="BA182" s="17"/>
      <c r="BB182" s="17"/>
      <c r="BC182" s="17"/>
      <c r="BD182" s="17"/>
      <c r="BE182" s="17"/>
      <c r="BF182" s="17"/>
      <c r="BG182" s="17"/>
      <c r="BH182" s="17"/>
      <c r="BI182" s="17"/>
      <c r="BJ182" s="17"/>
      <c r="BK182" s="17"/>
      <c r="BL182" s="17"/>
      <c r="BM182" s="16"/>
      <c r="BN182" s="16"/>
      <c r="BO182" s="16"/>
    </row>
    <row r="183" ht="15.75" customHeight="1">
      <c r="A183" s="5"/>
      <c r="B183" s="37"/>
      <c r="C183" s="37"/>
      <c r="D183" s="35"/>
      <c r="E183" s="36"/>
      <c r="F183" s="37"/>
      <c r="G183" s="37"/>
      <c r="H183" s="37"/>
      <c r="I183" s="37"/>
      <c r="J183" s="37"/>
      <c r="K183" s="37"/>
      <c r="L183" s="37"/>
      <c r="M183" s="37"/>
      <c r="N183" s="37"/>
      <c r="O183" s="37"/>
      <c r="P183" s="37"/>
      <c r="Q183" s="38"/>
      <c r="R183" s="39"/>
      <c r="S183" s="39"/>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40" t="str">
        <f t="shared" si="2"/>
        <v/>
      </c>
      <c r="AS183" s="40" t="str">
        <f t="shared" si="3"/>
        <v/>
      </c>
      <c r="AT183" s="40" t="str">
        <f t="shared" si="4"/>
        <v/>
      </c>
      <c r="AU183" s="41" t="str">
        <f t="shared" si="5"/>
        <v/>
      </c>
      <c r="AV183" s="42" t="str">
        <f t="shared" si="6"/>
        <v/>
      </c>
      <c r="AW183" s="25"/>
      <c r="AX183" s="17"/>
      <c r="AY183" s="17"/>
      <c r="AZ183" s="17"/>
      <c r="BA183" s="17"/>
      <c r="BB183" s="17"/>
      <c r="BC183" s="17"/>
      <c r="BD183" s="17"/>
      <c r="BE183" s="17"/>
      <c r="BF183" s="17"/>
      <c r="BG183" s="17"/>
      <c r="BH183" s="17"/>
      <c r="BI183" s="17"/>
      <c r="BJ183" s="17"/>
      <c r="BK183" s="17"/>
      <c r="BL183" s="17"/>
      <c r="BM183" s="16"/>
      <c r="BN183" s="16"/>
      <c r="BO183" s="16"/>
    </row>
    <row r="184" ht="15.75" customHeight="1">
      <c r="A184" s="5"/>
      <c r="B184" s="37"/>
      <c r="C184" s="37"/>
      <c r="D184" s="35"/>
      <c r="E184" s="36"/>
      <c r="F184" s="37"/>
      <c r="G184" s="37"/>
      <c r="H184" s="37"/>
      <c r="I184" s="37"/>
      <c r="J184" s="37"/>
      <c r="K184" s="37"/>
      <c r="L184" s="37"/>
      <c r="M184" s="37"/>
      <c r="N184" s="37"/>
      <c r="O184" s="37"/>
      <c r="P184" s="37"/>
      <c r="Q184" s="38"/>
      <c r="R184" s="39"/>
      <c r="S184" s="39"/>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40" t="str">
        <f t="shared" si="2"/>
        <v/>
      </c>
      <c r="AS184" s="40" t="str">
        <f t="shared" si="3"/>
        <v/>
      </c>
      <c r="AT184" s="40" t="str">
        <f t="shared" si="4"/>
        <v/>
      </c>
      <c r="AU184" s="41" t="str">
        <f t="shared" si="5"/>
        <v/>
      </c>
      <c r="AV184" s="42" t="str">
        <f t="shared" si="6"/>
        <v/>
      </c>
      <c r="AW184" s="25"/>
      <c r="AX184" s="17"/>
      <c r="AY184" s="17"/>
      <c r="AZ184" s="17"/>
      <c r="BA184" s="17"/>
      <c r="BB184" s="17"/>
      <c r="BC184" s="17"/>
      <c r="BD184" s="17"/>
      <c r="BE184" s="17"/>
      <c r="BF184" s="17"/>
      <c r="BG184" s="17"/>
      <c r="BH184" s="17"/>
      <c r="BI184" s="17"/>
      <c r="BJ184" s="17"/>
      <c r="BK184" s="17"/>
      <c r="BL184" s="17"/>
      <c r="BM184" s="16"/>
      <c r="BN184" s="16"/>
      <c r="BO184" s="16"/>
    </row>
    <row r="185" ht="15.75" customHeight="1">
      <c r="A185" s="5"/>
      <c r="B185" s="37"/>
      <c r="C185" s="37"/>
      <c r="D185" s="35"/>
      <c r="E185" s="36"/>
      <c r="F185" s="37"/>
      <c r="G185" s="37"/>
      <c r="H185" s="37"/>
      <c r="I185" s="37"/>
      <c r="J185" s="37"/>
      <c r="K185" s="37"/>
      <c r="L185" s="37"/>
      <c r="M185" s="37"/>
      <c r="N185" s="37"/>
      <c r="O185" s="37"/>
      <c r="P185" s="37"/>
      <c r="Q185" s="38"/>
      <c r="R185" s="39"/>
      <c r="S185" s="39"/>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40" t="str">
        <f t="shared" si="2"/>
        <v/>
      </c>
      <c r="AS185" s="40" t="str">
        <f t="shared" si="3"/>
        <v/>
      </c>
      <c r="AT185" s="40" t="str">
        <f t="shared" si="4"/>
        <v/>
      </c>
      <c r="AU185" s="41" t="str">
        <f t="shared" si="5"/>
        <v/>
      </c>
      <c r="AV185" s="42" t="str">
        <f t="shared" si="6"/>
        <v/>
      </c>
      <c r="AW185" s="25"/>
      <c r="AX185" s="17"/>
      <c r="AY185" s="17"/>
      <c r="AZ185" s="17"/>
      <c r="BA185" s="17"/>
      <c r="BB185" s="17"/>
      <c r="BC185" s="17"/>
      <c r="BD185" s="17"/>
      <c r="BE185" s="17"/>
      <c r="BF185" s="17"/>
      <c r="BG185" s="17"/>
      <c r="BH185" s="17"/>
      <c r="BI185" s="17"/>
      <c r="BJ185" s="17"/>
      <c r="BK185" s="17"/>
      <c r="BL185" s="17"/>
      <c r="BM185" s="16"/>
      <c r="BN185" s="16"/>
      <c r="BO185" s="16"/>
    </row>
    <row r="186" ht="15.75" customHeight="1">
      <c r="A186" s="5"/>
      <c r="B186" s="37"/>
      <c r="C186" s="37"/>
      <c r="D186" s="35"/>
      <c r="E186" s="36"/>
      <c r="F186" s="37"/>
      <c r="G186" s="37"/>
      <c r="H186" s="37"/>
      <c r="I186" s="37"/>
      <c r="J186" s="37"/>
      <c r="K186" s="37"/>
      <c r="L186" s="37"/>
      <c r="M186" s="37"/>
      <c r="N186" s="37"/>
      <c r="O186" s="37"/>
      <c r="P186" s="37"/>
      <c r="Q186" s="38"/>
      <c r="R186" s="39"/>
      <c r="S186" s="39"/>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40" t="str">
        <f t="shared" si="2"/>
        <v/>
      </c>
      <c r="AS186" s="40" t="str">
        <f t="shared" si="3"/>
        <v/>
      </c>
      <c r="AT186" s="40" t="str">
        <f t="shared" si="4"/>
        <v/>
      </c>
      <c r="AU186" s="41" t="str">
        <f t="shared" si="5"/>
        <v/>
      </c>
      <c r="AV186" s="42" t="str">
        <f t="shared" si="6"/>
        <v/>
      </c>
      <c r="AW186" s="25"/>
      <c r="AX186" s="17"/>
      <c r="AY186" s="17"/>
      <c r="AZ186" s="17"/>
      <c r="BA186" s="17"/>
      <c r="BB186" s="17"/>
      <c r="BC186" s="17"/>
      <c r="BD186" s="17"/>
      <c r="BE186" s="17"/>
      <c r="BF186" s="17"/>
      <c r="BG186" s="17"/>
      <c r="BH186" s="17"/>
      <c r="BI186" s="17"/>
      <c r="BJ186" s="17"/>
      <c r="BK186" s="17"/>
      <c r="BL186" s="17"/>
      <c r="BM186" s="16"/>
      <c r="BN186" s="16"/>
      <c r="BO186" s="16"/>
    </row>
    <row r="187" ht="15.75" customHeight="1">
      <c r="A187" s="5"/>
      <c r="B187" s="37"/>
      <c r="C187" s="37"/>
      <c r="D187" s="35"/>
      <c r="E187" s="36"/>
      <c r="F187" s="37"/>
      <c r="G187" s="37"/>
      <c r="H187" s="37"/>
      <c r="I187" s="37"/>
      <c r="J187" s="37"/>
      <c r="K187" s="37"/>
      <c r="L187" s="37"/>
      <c r="M187" s="37"/>
      <c r="N187" s="37"/>
      <c r="O187" s="37"/>
      <c r="P187" s="37"/>
      <c r="Q187" s="38"/>
      <c r="R187" s="39"/>
      <c r="S187" s="39"/>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40" t="str">
        <f t="shared" si="2"/>
        <v/>
      </c>
      <c r="AS187" s="40" t="str">
        <f t="shared" si="3"/>
        <v/>
      </c>
      <c r="AT187" s="40" t="str">
        <f t="shared" si="4"/>
        <v/>
      </c>
      <c r="AU187" s="41" t="str">
        <f t="shared" si="5"/>
        <v/>
      </c>
      <c r="AV187" s="42" t="str">
        <f t="shared" si="6"/>
        <v/>
      </c>
      <c r="AW187" s="25"/>
      <c r="AX187" s="17"/>
      <c r="AY187" s="17"/>
      <c r="AZ187" s="17"/>
      <c r="BA187" s="17"/>
      <c r="BB187" s="17"/>
      <c r="BC187" s="17"/>
      <c r="BD187" s="17"/>
      <c r="BE187" s="17"/>
      <c r="BF187" s="17"/>
      <c r="BG187" s="17"/>
      <c r="BH187" s="17"/>
      <c r="BI187" s="17"/>
      <c r="BJ187" s="17"/>
      <c r="BK187" s="17"/>
      <c r="BL187" s="17"/>
      <c r="BM187" s="16"/>
      <c r="BN187" s="16"/>
      <c r="BO187" s="16"/>
    </row>
    <row r="188" ht="15.75" customHeight="1">
      <c r="A188" s="5"/>
      <c r="B188" s="37"/>
      <c r="C188" s="37"/>
      <c r="D188" s="35"/>
      <c r="E188" s="36"/>
      <c r="F188" s="37"/>
      <c r="G188" s="37"/>
      <c r="H188" s="37"/>
      <c r="I188" s="37"/>
      <c r="J188" s="37"/>
      <c r="K188" s="37"/>
      <c r="L188" s="37"/>
      <c r="M188" s="37"/>
      <c r="N188" s="37"/>
      <c r="O188" s="37"/>
      <c r="P188" s="37"/>
      <c r="Q188" s="38"/>
      <c r="R188" s="39"/>
      <c r="S188" s="39"/>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40" t="str">
        <f t="shared" si="2"/>
        <v/>
      </c>
      <c r="AS188" s="40" t="str">
        <f t="shared" si="3"/>
        <v/>
      </c>
      <c r="AT188" s="40" t="str">
        <f t="shared" si="4"/>
        <v/>
      </c>
      <c r="AU188" s="41" t="str">
        <f t="shared" si="5"/>
        <v/>
      </c>
      <c r="AV188" s="42" t="str">
        <f t="shared" si="6"/>
        <v/>
      </c>
      <c r="AW188" s="25"/>
      <c r="AX188" s="17"/>
      <c r="AY188" s="17"/>
      <c r="AZ188" s="17"/>
      <c r="BA188" s="17"/>
      <c r="BB188" s="17"/>
      <c r="BC188" s="17"/>
      <c r="BD188" s="17"/>
      <c r="BE188" s="17"/>
      <c r="BF188" s="17"/>
      <c r="BG188" s="17"/>
      <c r="BH188" s="17"/>
      <c r="BI188" s="17"/>
      <c r="BJ188" s="17"/>
      <c r="BK188" s="17"/>
      <c r="BL188" s="17"/>
      <c r="BM188" s="16"/>
      <c r="BN188" s="16"/>
      <c r="BO188" s="16"/>
    </row>
    <row r="189" ht="15.75" customHeight="1">
      <c r="A189" s="5"/>
      <c r="B189" s="37"/>
      <c r="C189" s="37"/>
      <c r="D189" s="35"/>
      <c r="E189" s="36"/>
      <c r="F189" s="37"/>
      <c r="G189" s="37"/>
      <c r="H189" s="37"/>
      <c r="I189" s="37"/>
      <c r="J189" s="37"/>
      <c r="K189" s="37"/>
      <c r="L189" s="37"/>
      <c r="M189" s="37"/>
      <c r="N189" s="37"/>
      <c r="O189" s="37"/>
      <c r="P189" s="37"/>
      <c r="Q189" s="38"/>
      <c r="R189" s="39"/>
      <c r="S189" s="39"/>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40" t="str">
        <f t="shared" si="2"/>
        <v/>
      </c>
      <c r="AS189" s="40" t="str">
        <f t="shared" si="3"/>
        <v/>
      </c>
      <c r="AT189" s="40" t="str">
        <f t="shared" si="4"/>
        <v/>
      </c>
      <c r="AU189" s="41" t="str">
        <f t="shared" si="5"/>
        <v/>
      </c>
      <c r="AV189" s="42" t="str">
        <f t="shared" si="6"/>
        <v/>
      </c>
      <c r="AW189" s="25"/>
      <c r="AX189" s="17"/>
      <c r="AY189" s="17"/>
      <c r="AZ189" s="17"/>
      <c r="BA189" s="17"/>
      <c r="BB189" s="17"/>
      <c r="BC189" s="17"/>
      <c r="BD189" s="17"/>
      <c r="BE189" s="17"/>
      <c r="BF189" s="17"/>
      <c r="BG189" s="17"/>
      <c r="BH189" s="17"/>
      <c r="BI189" s="17"/>
      <c r="BJ189" s="17"/>
      <c r="BK189" s="17"/>
      <c r="BL189" s="17"/>
      <c r="BM189" s="16"/>
      <c r="BN189" s="16"/>
      <c r="BO189" s="16"/>
    </row>
    <row r="190" ht="15.75" customHeight="1">
      <c r="A190" s="5"/>
      <c r="B190" s="37"/>
      <c r="C190" s="37"/>
      <c r="D190" s="35"/>
      <c r="E190" s="36"/>
      <c r="F190" s="37"/>
      <c r="G190" s="37"/>
      <c r="H190" s="37"/>
      <c r="I190" s="37"/>
      <c r="J190" s="37"/>
      <c r="K190" s="37"/>
      <c r="L190" s="37"/>
      <c r="M190" s="37"/>
      <c r="N190" s="37"/>
      <c r="O190" s="37"/>
      <c r="P190" s="37"/>
      <c r="Q190" s="38"/>
      <c r="R190" s="39"/>
      <c r="S190" s="39"/>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40" t="str">
        <f t="shared" si="2"/>
        <v/>
      </c>
      <c r="AS190" s="40" t="str">
        <f t="shared" si="3"/>
        <v/>
      </c>
      <c r="AT190" s="40" t="str">
        <f t="shared" si="4"/>
        <v/>
      </c>
      <c r="AU190" s="41" t="str">
        <f t="shared" si="5"/>
        <v/>
      </c>
      <c r="AV190" s="42" t="str">
        <f t="shared" si="6"/>
        <v/>
      </c>
      <c r="AW190" s="25"/>
      <c r="AX190" s="17"/>
      <c r="AY190" s="17"/>
      <c r="AZ190" s="17"/>
      <c r="BA190" s="17"/>
      <c r="BB190" s="17"/>
      <c r="BC190" s="17"/>
      <c r="BD190" s="17"/>
      <c r="BE190" s="17"/>
      <c r="BF190" s="17"/>
      <c r="BG190" s="17"/>
      <c r="BH190" s="17"/>
      <c r="BI190" s="17"/>
      <c r="BJ190" s="17"/>
      <c r="BK190" s="17"/>
      <c r="BL190" s="17"/>
      <c r="BM190" s="16"/>
      <c r="BN190" s="16"/>
      <c r="BO190" s="16"/>
    </row>
    <row r="191" ht="15.75" customHeight="1">
      <c r="A191" s="5"/>
      <c r="B191" s="37"/>
      <c r="C191" s="37"/>
      <c r="D191" s="35"/>
      <c r="E191" s="36"/>
      <c r="F191" s="37"/>
      <c r="G191" s="37"/>
      <c r="H191" s="37"/>
      <c r="I191" s="37"/>
      <c r="J191" s="37"/>
      <c r="K191" s="37"/>
      <c r="L191" s="37"/>
      <c r="M191" s="37"/>
      <c r="N191" s="37"/>
      <c r="O191" s="37"/>
      <c r="P191" s="37"/>
      <c r="Q191" s="38"/>
      <c r="R191" s="39"/>
      <c r="S191" s="39"/>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40" t="str">
        <f t="shared" si="2"/>
        <v/>
      </c>
      <c r="AS191" s="40" t="str">
        <f t="shared" si="3"/>
        <v/>
      </c>
      <c r="AT191" s="40" t="str">
        <f t="shared" si="4"/>
        <v/>
      </c>
      <c r="AU191" s="41" t="str">
        <f t="shared" si="5"/>
        <v/>
      </c>
      <c r="AV191" s="42" t="str">
        <f t="shared" si="6"/>
        <v/>
      </c>
      <c r="AW191" s="25"/>
      <c r="AX191" s="17"/>
      <c r="AY191" s="17"/>
      <c r="AZ191" s="17"/>
      <c r="BA191" s="17"/>
      <c r="BB191" s="17"/>
      <c r="BC191" s="17"/>
      <c r="BD191" s="17"/>
      <c r="BE191" s="17"/>
      <c r="BF191" s="17"/>
      <c r="BG191" s="17"/>
      <c r="BH191" s="17"/>
      <c r="BI191" s="17"/>
      <c r="BJ191" s="17"/>
      <c r="BK191" s="17"/>
      <c r="BL191" s="17"/>
      <c r="BM191" s="16"/>
      <c r="BN191" s="16"/>
      <c r="BO191" s="16"/>
    </row>
    <row r="192" ht="15.75" customHeight="1">
      <c r="A192" s="5"/>
      <c r="B192" s="37"/>
      <c r="C192" s="37"/>
      <c r="D192" s="35"/>
      <c r="E192" s="36"/>
      <c r="F192" s="37"/>
      <c r="G192" s="37"/>
      <c r="H192" s="37"/>
      <c r="I192" s="37"/>
      <c r="J192" s="37"/>
      <c r="K192" s="37"/>
      <c r="L192" s="37"/>
      <c r="M192" s="37"/>
      <c r="N192" s="37"/>
      <c r="O192" s="37"/>
      <c r="P192" s="37"/>
      <c r="Q192" s="38"/>
      <c r="R192" s="39"/>
      <c r="S192" s="39"/>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40" t="str">
        <f t="shared" si="2"/>
        <v/>
      </c>
      <c r="AS192" s="40" t="str">
        <f t="shared" si="3"/>
        <v/>
      </c>
      <c r="AT192" s="40" t="str">
        <f t="shared" si="4"/>
        <v/>
      </c>
      <c r="AU192" s="41" t="str">
        <f t="shared" si="5"/>
        <v/>
      </c>
      <c r="AV192" s="42" t="str">
        <f t="shared" si="6"/>
        <v/>
      </c>
      <c r="AW192" s="25"/>
      <c r="AX192" s="17"/>
      <c r="AY192" s="17"/>
      <c r="AZ192" s="17"/>
      <c r="BA192" s="17"/>
      <c r="BB192" s="17"/>
      <c r="BC192" s="17"/>
      <c r="BD192" s="17"/>
      <c r="BE192" s="17"/>
      <c r="BF192" s="17"/>
      <c r="BG192" s="17"/>
      <c r="BH192" s="17"/>
      <c r="BI192" s="17"/>
      <c r="BJ192" s="17"/>
      <c r="BK192" s="17"/>
      <c r="BL192" s="17"/>
      <c r="BM192" s="16"/>
      <c r="BN192" s="16"/>
      <c r="BO192" s="16"/>
    </row>
    <row r="193" ht="15.75" customHeight="1">
      <c r="A193" s="5"/>
      <c r="B193" s="37"/>
      <c r="C193" s="37"/>
      <c r="D193" s="35"/>
      <c r="E193" s="36"/>
      <c r="F193" s="37"/>
      <c r="G193" s="37"/>
      <c r="H193" s="37"/>
      <c r="I193" s="37"/>
      <c r="J193" s="37"/>
      <c r="K193" s="37"/>
      <c r="L193" s="37"/>
      <c r="M193" s="37"/>
      <c r="N193" s="37"/>
      <c r="O193" s="37"/>
      <c r="P193" s="37"/>
      <c r="Q193" s="38"/>
      <c r="R193" s="39"/>
      <c r="S193" s="39"/>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40" t="str">
        <f t="shared" si="2"/>
        <v/>
      </c>
      <c r="AS193" s="40" t="str">
        <f t="shared" si="3"/>
        <v/>
      </c>
      <c r="AT193" s="40" t="str">
        <f t="shared" si="4"/>
        <v/>
      </c>
      <c r="AU193" s="41" t="str">
        <f t="shared" si="5"/>
        <v/>
      </c>
      <c r="AV193" s="42" t="str">
        <f t="shared" si="6"/>
        <v/>
      </c>
      <c r="AW193" s="25"/>
      <c r="AX193" s="17"/>
      <c r="AY193" s="17"/>
      <c r="AZ193" s="17"/>
      <c r="BA193" s="17"/>
      <c r="BB193" s="17"/>
      <c r="BC193" s="17"/>
      <c r="BD193" s="17"/>
      <c r="BE193" s="17"/>
      <c r="BF193" s="17"/>
      <c r="BG193" s="17"/>
      <c r="BH193" s="17"/>
      <c r="BI193" s="17"/>
      <c r="BJ193" s="17"/>
      <c r="BK193" s="17"/>
      <c r="BL193" s="17"/>
      <c r="BM193" s="16"/>
      <c r="BN193" s="16"/>
      <c r="BO193" s="16"/>
    </row>
    <row r="194" ht="15.75" customHeight="1">
      <c r="A194" s="5"/>
      <c r="B194" s="37"/>
      <c r="C194" s="37"/>
      <c r="D194" s="35"/>
      <c r="E194" s="36"/>
      <c r="F194" s="37"/>
      <c r="G194" s="37"/>
      <c r="H194" s="37"/>
      <c r="I194" s="37"/>
      <c r="J194" s="37"/>
      <c r="K194" s="37"/>
      <c r="L194" s="37"/>
      <c r="M194" s="37"/>
      <c r="N194" s="37"/>
      <c r="O194" s="37"/>
      <c r="P194" s="37"/>
      <c r="Q194" s="38"/>
      <c r="R194" s="39"/>
      <c r="S194" s="39"/>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40" t="str">
        <f t="shared" si="2"/>
        <v/>
      </c>
      <c r="AS194" s="40" t="str">
        <f t="shared" si="3"/>
        <v/>
      </c>
      <c r="AT194" s="40" t="str">
        <f t="shared" si="4"/>
        <v/>
      </c>
      <c r="AU194" s="41" t="str">
        <f t="shared" si="5"/>
        <v/>
      </c>
      <c r="AV194" s="42" t="str">
        <f t="shared" si="6"/>
        <v/>
      </c>
      <c r="AW194" s="25"/>
      <c r="AX194" s="17"/>
      <c r="AY194" s="17"/>
      <c r="AZ194" s="17"/>
      <c r="BA194" s="17"/>
      <c r="BB194" s="17"/>
      <c r="BC194" s="17"/>
      <c r="BD194" s="17"/>
      <c r="BE194" s="17"/>
      <c r="BF194" s="17"/>
      <c r="BG194" s="17"/>
      <c r="BH194" s="17"/>
      <c r="BI194" s="17"/>
      <c r="BJ194" s="17"/>
      <c r="BK194" s="17"/>
      <c r="BL194" s="17"/>
      <c r="BM194" s="16"/>
      <c r="BN194" s="16"/>
      <c r="BO194" s="16"/>
    </row>
    <row r="195" ht="15.75" customHeight="1">
      <c r="A195" s="5"/>
      <c r="B195" s="37"/>
      <c r="C195" s="37"/>
      <c r="D195" s="35"/>
      <c r="E195" s="36"/>
      <c r="F195" s="37"/>
      <c r="G195" s="37"/>
      <c r="H195" s="37"/>
      <c r="I195" s="37"/>
      <c r="J195" s="37"/>
      <c r="K195" s="37"/>
      <c r="L195" s="37"/>
      <c r="M195" s="37"/>
      <c r="N195" s="37"/>
      <c r="O195" s="37"/>
      <c r="P195" s="37"/>
      <c r="Q195" s="38"/>
      <c r="R195" s="39"/>
      <c r="S195" s="39"/>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40" t="str">
        <f t="shared" si="2"/>
        <v/>
      </c>
      <c r="AS195" s="40" t="str">
        <f t="shared" si="3"/>
        <v/>
      </c>
      <c r="AT195" s="40" t="str">
        <f t="shared" si="4"/>
        <v/>
      </c>
      <c r="AU195" s="41" t="str">
        <f t="shared" si="5"/>
        <v/>
      </c>
      <c r="AV195" s="42" t="str">
        <f t="shared" si="6"/>
        <v/>
      </c>
      <c r="AW195" s="25"/>
      <c r="AX195" s="17"/>
      <c r="AY195" s="17"/>
      <c r="AZ195" s="17"/>
      <c r="BA195" s="17"/>
      <c r="BB195" s="17"/>
      <c r="BC195" s="17"/>
      <c r="BD195" s="17"/>
      <c r="BE195" s="17"/>
      <c r="BF195" s="17"/>
      <c r="BG195" s="17"/>
      <c r="BH195" s="17"/>
      <c r="BI195" s="17"/>
      <c r="BJ195" s="17"/>
      <c r="BK195" s="17"/>
      <c r="BL195" s="17"/>
      <c r="BM195" s="16"/>
      <c r="BN195" s="16"/>
      <c r="BO195" s="16"/>
    </row>
    <row r="196" ht="15.75" customHeight="1">
      <c r="A196" s="5"/>
      <c r="B196" s="37"/>
      <c r="C196" s="37"/>
      <c r="D196" s="35"/>
      <c r="E196" s="36"/>
      <c r="F196" s="37"/>
      <c r="G196" s="37"/>
      <c r="H196" s="37"/>
      <c r="I196" s="37"/>
      <c r="J196" s="37"/>
      <c r="K196" s="37"/>
      <c r="L196" s="37"/>
      <c r="M196" s="37"/>
      <c r="N196" s="37"/>
      <c r="O196" s="37"/>
      <c r="P196" s="37"/>
      <c r="Q196" s="38"/>
      <c r="R196" s="39"/>
      <c r="S196" s="39"/>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40" t="str">
        <f t="shared" si="2"/>
        <v/>
      </c>
      <c r="AS196" s="40" t="str">
        <f t="shared" si="3"/>
        <v/>
      </c>
      <c r="AT196" s="40" t="str">
        <f t="shared" si="4"/>
        <v/>
      </c>
      <c r="AU196" s="41" t="str">
        <f t="shared" si="5"/>
        <v/>
      </c>
      <c r="AV196" s="42" t="str">
        <f t="shared" si="6"/>
        <v/>
      </c>
      <c r="AW196" s="25"/>
      <c r="AX196" s="17"/>
      <c r="AY196" s="17"/>
      <c r="AZ196" s="17"/>
      <c r="BA196" s="17"/>
      <c r="BB196" s="17"/>
      <c r="BC196" s="17"/>
      <c r="BD196" s="17"/>
      <c r="BE196" s="17"/>
      <c r="BF196" s="17"/>
      <c r="BG196" s="17"/>
      <c r="BH196" s="17"/>
      <c r="BI196" s="17"/>
      <c r="BJ196" s="17"/>
      <c r="BK196" s="17"/>
      <c r="BL196" s="17"/>
      <c r="BM196" s="16"/>
      <c r="BN196" s="16"/>
      <c r="BO196" s="16"/>
    </row>
    <row r="197" ht="15.75" customHeight="1">
      <c r="A197" s="5"/>
      <c r="B197" s="37"/>
      <c r="C197" s="37"/>
      <c r="D197" s="35"/>
      <c r="E197" s="36"/>
      <c r="F197" s="37"/>
      <c r="G197" s="37"/>
      <c r="H197" s="37"/>
      <c r="I197" s="37"/>
      <c r="J197" s="37"/>
      <c r="K197" s="37"/>
      <c r="L197" s="37"/>
      <c r="M197" s="37"/>
      <c r="N197" s="37"/>
      <c r="O197" s="37"/>
      <c r="P197" s="37"/>
      <c r="Q197" s="38"/>
      <c r="R197" s="39"/>
      <c r="S197" s="39"/>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40" t="str">
        <f t="shared" si="2"/>
        <v/>
      </c>
      <c r="AS197" s="40" t="str">
        <f t="shared" si="3"/>
        <v/>
      </c>
      <c r="AT197" s="40" t="str">
        <f t="shared" si="4"/>
        <v/>
      </c>
      <c r="AU197" s="41" t="str">
        <f t="shared" si="5"/>
        <v/>
      </c>
      <c r="AV197" s="42" t="str">
        <f t="shared" si="6"/>
        <v/>
      </c>
      <c r="AW197" s="25"/>
      <c r="AX197" s="17"/>
      <c r="AY197" s="17"/>
      <c r="AZ197" s="17"/>
      <c r="BA197" s="17"/>
      <c r="BB197" s="17"/>
      <c r="BC197" s="17"/>
      <c r="BD197" s="17"/>
      <c r="BE197" s="17"/>
      <c r="BF197" s="17"/>
      <c r="BG197" s="17"/>
      <c r="BH197" s="17"/>
      <c r="BI197" s="17"/>
      <c r="BJ197" s="17"/>
      <c r="BK197" s="17"/>
      <c r="BL197" s="17"/>
      <c r="BM197" s="16"/>
      <c r="BN197" s="16"/>
      <c r="BO197" s="16"/>
    </row>
    <row r="198" ht="15.75" customHeight="1">
      <c r="A198" s="5"/>
      <c r="B198" s="37"/>
      <c r="C198" s="37"/>
      <c r="D198" s="35"/>
      <c r="E198" s="36"/>
      <c r="F198" s="37"/>
      <c r="G198" s="37"/>
      <c r="H198" s="37"/>
      <c r="I198" s="37"/>
      <c r="J198" s="37"/>
      <c r="K198" s="37"/>
      <c r="L198" s="37"/>
      <c r="M198" s="37"/>
      <c r="N198" s="37"/>
      <c r="O198" s="37"/>
      <c r="P198" s="37"/>
      <c r="Q198" s="38"/>
      <c r="R198" s="39"/>
      <c r="S198" s="39"/>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40" t="str">
        <f t="shared" si="2"/>
        <v/>
      </c>
      <c r="AS198" s="40" t="str">
        <f t="shared" si="3"/>
        <v/>
      </c>
      <c r="AT198" s="40" t="str">
        <f t="shared" si="4"/>
        <v/>
      </c>
      <c r="AU198" s="41" t="str">
        <f t="shared" si="5"/>
        <v/>
      </c>
      <c r="AV198" s="42" t="str">
        <f t="shared" si="6"/>
        <v/>
      </c>
      <c r="AW198" s="25"/>
      <c r="AX198" s="17"/>
      <c r="AY198" s="17"/>
      <c r="AZ198" s="17"/>
      <c r="BA198" s="17"/>
      <c r="BB198" s="17"/>
      <c r="BC198" s="17"/>
      <c r="BD198" s="17"/>
      <c r="BE198" s="17"/>
      <c r="BF198" s="17"/>
      <c r="BG198" s="17"/>
      <c r="BH198" s="17"/>
      <c r="BI198" s="17"/>
      <c r="BJ198" s="17"/>
      <c r="BK198" s="17"/>
      <c r="BL198" s="17"/>
      <c r="BM198" s="16"/>
      <c r="BN198" s="16"/>
      <c r="BO198" s="16"/>
    </row>
    <row r="199" ht="15.75" customHeight="1">
      <c r="A199" s="5"/>
      <c r="B199" s="37"/>
      <c r="C199" s="37"/>
      <c r="D199" s="35"/>
      <c r="E199" s="36"/>
      <c r="F199" s="37"/>
      <c r="G199" s="37"/>
      <c r="H199" s="37"/>
      <c r="I199" s="37"/>
      <c r="J199" s="37"/>
      <c r="K199" s="37"/>
      <c r="L199" s="37"/>
      <c r="M199" s="37"/>
      <c r="N199" s="37"/>
      <c r="O199" s="37"/>
      <c r="P199" s="37"/>
      <c r="Q199" s="38"/>
      <c r="R199" s="39"/>
      <c r="S199" s="39"/>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40" t="str">
        <f t="shared" si="2"/>
        <v/>
      </c>
      <c r="AS199" s="40" t="str">
        <f t="shared" si="3"/>
        <v/>
      </c>
      <c r="AT199" s="40" t="str">
        <f t="shared" si="4"/>
        <v/>
      </c>
      <c r="AU199" s="41" t="str">
        <f t="shared" si="5"/>
        <v/>
      </c>
      <c r="AV199" s="42" t="str">
        <f t="shared" si="6"/>
        <v/>
      </c>
      <c r="AW199" s="25"/>
      <c r="AX199" s="17"/>
      <c r="AY199" s="17"/>
      <c r="AZ199" s="17"/>
      <c r="BA199" s="17"/>
      <c r="BB199" s="17"/>
      <c r="BC199" s="17"/>
      <c r="BD199" s="17"/>
      <c r="BE199" s="17"/>
      <c r="BF199" s="17"/>
      <c r="BG199" s="17"/>
      <c r="BH199" s="17"/>
      <c r="BI199" s="17"/>
      <c r="BJ199" s="17"/>
      <c r="BK199" s="17"/>
      <c r="BL199" s="17"/>
      <c r="BM199" s="16"/>
      <c r="BN199" s="16"/>
      <c r="BO199" s="16"/>
    </row>
    <row r="200" ht="15.75" customHeight="1">
      <c r="A200" s="5"/>
      <c r="B200" s="37"/>
      <c r="C200" s="37"/>
      <c r="D200" s="35"/>
      <c r="E200" s="36"/>
      <c r="F200" s="37"/>
      <c r="G200" s="37"/>
      <c r="H200" s="37"/>
      <c r="I200" s="37"/>
      <c r="J200" s="37"/>
      <c r="K200" s="37"/>
      <c r="L200" s="37"/>
      <c r="M200" s="37"/>
      <c r="N200" s="37"/>
      <c r="O200" s="37"/>
      <c r="P200" s="37"/>
      <c r="Q200" s="38"/>
      <c r="R200" s="39"/>
      <c r="S200" s="39"/>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40" t="str">
        <f t="shared" si="2"/>
        <v/>
      </c>
      <c r="AS200" s="40" t="str">
        <f t="shared" si="3"/>
        <v/>
      </c>
      <c r="AT200" s="40" t="str">
        <f t="shared" si="4"/>
        <v/>
      </c>
      <c r="AU200" s="41" t="str">
        <f t="shared" si="5"/>
        <v/>
      </c>
      <c r="AV200" s="42" t="str">
        <f t="shared" si="6"/>
        <v/>
      </c>
      <c r="AW200" s="25"/>
      <c r="AX200" s="17"/>
      <c r="AY200" s="17"/>
      <c r="AZ200" s="17"/>
      <c r="BA200" s="17"/>
      <c r="BB200" s="17"/>
      <c r="BC200" s="17"/>
      <c r="BD200" s="17"/>
      <c r="BE200" s="17"/>
      <c r="BF200" s="17"/>
      <c r="BG200" s="17"/>
      <c r="BH200" s="17"/>
      <c r="BI200" s="17"/>
      <c r="BJ200" s="17"/>
      <c r="BK200" s="17"/>
      <c r="BL200" s="17"/>
      <c r="BM200" s="16"/>
      <c r="BN200" s="16"/>
      <c r="BO200" s="16"/>
    </row>
    <row r="201" ht="15.75" customHeight="1">
      <c r="A201" s="5"/>
      <c r="B201" s="37"/>
      <c r="C201" s="37"/>
      <c r="D201" s="35"/>
      <c r="E201" s="36"/>
      <c r="F201" s="37"/>
      <c r="G201" s="37"/>
      <c r="H201" s="37"/>
      <c r="I201" s="37"/>
      <c r="J201" s="37"/>
      <c r="K201" s="37"/>
      <c r="L201" s="37"/>
      <c r="M201" s="37"/>
      <c r="N201" s="37"/>
      <c r="O201" s="37"/>
      <c r="P201" s="37"/>
      <c r="Q201" s="38"/>
      <c r="R201" s="39"/>
      <c r="S201" s="39"/>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40" t="str">
        <f t="shared" si="2"/>
        <v/>
      </c>
      <c r="AS201" s="40" t="str">
        <f t="shared" si="3"/>
        <v/>
      </c>
      <c r="AT201" s="40" t="str">
        <f t="shared" si="4"/>
        <v/>
      </c>
      <c r="AU201" s="41" t="str">
        <f t="shared" si="5"/>
        <v/>
      </c>
      <c r="AV201" s="42" t="str">
        <f t="shared" si="6"/>
        <v/>
      </c>
      <c r="AW201" s="25"/>
      <c r="AX201" s="17"/>
      <c r="AY201" s="17"/>
      <c r="AZ201" s="17"/>
      <c r="BA201" s="17"/>
      <c r="BB201" s="17"/>
      <c r="BC201" s="17"/>
      <c r="BD201" s="17"/>
      <c r="BE201" s="17"/>
      <c r="BF201" s="17"/>
      <c r="BG201" s="17"/>
      <c r="BH201" s="17"/>
      <c r="BI201" s="17"/>
      <c r="BJ201" s="17"/>
      <c r="BK201" s="17"/>
      <c r="BL201" s="17"/>
      <c r="BM201" s="16"/>
      <c r="BN201" s="16"/>
      <c r="BO201" s="16"/>
    </row>
    <row r="202" ht="15.75" customHeight="1">
      <c r="A202" s="5"/>
      <c r="B202" s="37"/>
      <c r="C202" s="37"/>
      <c r="D202" s="35"/>
      <c r="E202" s="36"/>
      <c r="F202" s="37"/>
      <c r="G202" s="37"/>
      <c r="H202" s="37"/>
      <c r="I202" s="37"/>
      <c r="J202" s="37"/>
      <c r="K202" s="37"/>
      <c r="L202" s="37"/>
      <c r="M202" s="37"/>
      <c r="N202" s="37"/>
      <c r="O202" s="37"/>
      <c r="P202" s="37"/>
      <c r="Q202" s="38"/>
      <c r="R202" s="39"/>
      <c r="S202" s="39"/>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40" t="str">
        <f t="shared" si="2"/>
        <v/>
      </c>
      <c r="AS202" s="40" t="str">
        <f t="shared" si="3"/>
        <v/>
      </c>
      <c r="AT202" s="40" t="str">
        <f t="shared" si="4"/>
        <v/>
      </c>
      <c r="AU202" s="41" t="str">
        <f t="shared" si="5"/>
        <v/>
      </c>
      <c r="AV202" s="42" t="str">
        <f t="shared" si="6"/>
        <v/>
      </c>
      <c r="AW202" s="25"/>
      <c r="AX202" s="17"/>
      <c r="AY202" s="17"/>
      <c r="AZ202" s="17"/>
      <c r="BA202" s="17"/>
      <c r="BB202" s="17"/>
      <c r="BC202" s="17"/>
      <c r="BD202" s="17"/>
      <c r="BE202" s="17"/>
      <c r="BF202" s="17"/>
      <c r="BG202" s="17"/>
      <c r="BH202" s="17"/>
      <c r="BI202" s="17"/>
      <c r="BJ202" s="17"/>
      <c r="BK202" s="17"/>
      <c r="BL202" s="17"/>
      <c r="BM202" s="16"/>
      <c r="BN202" s="16"/>
      <c r="BO202" s="16"/>
    </row>
    <row r="203" ht="15.75" customHeight="1">
      <c r="A203" s="5"/>
      <c r="B203" s="37"/>
      <c r="C203" s="37"/>
      <c r="D203" s="35"/>
      <c r="E203" s="36"/>
      <c r="F203" s="37"/>
      <c r="G203" s="37"/>
      <c r="H203" s="37"/>
      <c r="I203" s="37"/>
      <c r="J203" s="37"/>
      <c r="K203" s="37"/>
      <c r="L203" s="37"/>
      <c r="M203" s="37"/>
      <c r="N203" s="37"/>
      <c r="O203" s="37"/>
      <c r="P203" s="37"/>
      <c r="Q203" s="38"/>
      <c r="R203" s="39"/>
      <c r="S203" s="39"/>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40" t="str">
        <f t="shared" si="2"/>
        <v/>
      </c>
      <c r="AS203" s="40" t="str">
        <f t="shared" si="3"/>
        <v/>
      </c>
      <c r="AT203" s="40" t="str">
        <f t="shared" si="4"/>
        <v/>
      </c>
      <c r="AU203" s="41" t="str">
        <f t="shared" si="5"/>
        <v/>
      </c>
      <c r="AV203" s="42" t="str">
        <f t="shared" si="6"/>
        <v/>
      </c>
      <c r="AW203" s="25"/>
      <c r="AX203" s="17"/>
      <c r="AY203" s="17"/>
      <c r="AZ203" s="17"/>
      <c r="BA203" s="17"/>
      <c r="BB203" s="17"/>
      <c r="BC203" s="17"/>
      <c r="BD203" s="17"/>
      <c r="BE203" s="17"/>
      <c r="BF203" s="17"/>
      <c r="BG203" s="17"/>
      <c r="BH203" s="17"/>
      <c r="BI203" s="17"/>
      <c r="BJ203" s="17"/>
      <c r="BK203" s="17"/>
      <c r="BL203" s="17"/>
      <c r="BM203" s="16"/>
      <c r="BN203" s="16"/>
      <c r="BO203" s="16"/>
    </row>
    <row r="204" ht="15.75" customHeight="1">
      <c r="A204" s="5"/>
      <c r="B204" s="37"/>
      <c r="C204" s="37"/>
      <c r="D204" s="35"/>
      <c r="E204" s="36"/>
      <c r="F204" s="37"/>
      <c r="G204" s="37"/>
      <c r="H204" s="37"/>
      <c r="I204" s="37"/>
      <c r="J204" s="37"/>
      <c r="K204" s="37"/>
      <c r="L204" s="37"/>
      <c r="M204" s="37"/>
      <c r="N204" s="37"/>
      <c r="O204" s="37"/>
      <c r="P204" s="37"/>
      <c r="Q204" s="38"/>
      <c r="R204" s="39"/>
      <c r="S204" s="39"/>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40" t="str">
        <f t="shared" si="2"/>
        <v/>
      </c>
      <c r="AS204" s="40" t="str">
        <f t="shared" si="3"/>
        <v/>
      </c>
      <c r="AT204" s="40" t="str">
        <f t="shared" si="4"/>
        <v/>
      </c>
      <c r="AU204" s="41" t="str">
        <f t="shared" si="5"/>
        <v/>
      </c>
      <c r="AV204" s="42" t="str">
        <f t="shared" si="6"/>
        <v/>
      </c>
      <c r="AW204" s="25"/>
      <c r="AX204" s="17"/>
      <c r="AY204" s="17"/>
      <c r="AZ204" s="17"/>
      <c r="BA204" s="17"/>
      <c r="BB204" s="17"/>
      <c r="BC204" s="17"/>
      <c r="BD204" s="17"/>
      <c r="BE204" s="17"/>
      <c r="BF204" s="17"/>
      <c r="BG204" s="17"/>
      <c r="BH204" s="17"/>
      <c r="BI204" s="17"/>
      <c r="BJ204" s="17"/>
      <c r="BK204" s="17"/>
      <c r="BL204" s="17"/>
      <c r="BM204" s="16"/>
      <c r="BN204" s="16"/>
      <c r="BO204" s="16"/>
    </row>
    <row r="205" ht="15.75" customHeight="1">
      <c r="A205" s="5"/>
      <c r="B205" s="37"/>
      <c r="C205" s="37"/>
      <c r="D205" s="35"/>
      <c r="E205" s="36"/>
      <c r="F205" s="37"/>
      <c r="G205" s="37"/>
      <c r="H205" s="37"/>
      <c r="I205" s="37"/>
      <c r="J205" s="37"/>
      <c r="K205" s="37"/>
      <c r="L205" s="37"/>
      <c r="M205" s="37"/>
      <c r="N205" s="37"/>
      <c r="O205" s="37"/>
      <c r="P205" s="37"/>
      <c r="Q205" s="38"/>
      <c r="R205" s="39"/>
      <c r="S205" s="39"/>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40" t="str">
        <f t="shared" si="2"/>
        <v/>
      </c>
      <c r="AS205" s="40" t="str">
        <f t="shared" si="3"/>
        <v/>
      </c>
      <c r="AT205" s="40" t="str">
        <f t="shared" si="4"/>
        <v/>
      </c>
      <c r="AU205" s="41" t="str">
        <f t="shared" si="5"/>
        <v/>
      </c>
      <c r="AV205" s="42" t="str">
        <f t="shared" si="6"/>
        <v/>
      </c>
      <c r="AW205" s="25"/>
      <c r="AX205" s="17"/>
      <c r="AY205" s="17"/>
      <c r="AZ205" s="17"/>
      <c r="BA205" s="17"/>
      <c r="BB205" s="17"/>
      <c r="BC205" s="17"/>
      <c r="BD205" s="17"/>
      <c r="BE205" s="17"/>
      <c r="BF205" s="17"/>
      <c r="BG205" s="17"/>
      <c r="BH205" s="17"/>
      <c r="BI205" s="17"/>
      <c r="BJ205" s="17"/>
      <c r="BK205" s="17"/>
      <c r="BL205" s="17"/>
      <c r="BM205" s="16"/>
      <c r="BN205" s="16"/>
      <c r="BO205" s="16"/>
    </row>
    <row r="206" ht="15.75" customHeight="1">
      <c r="A206" s="5"/>
      <c r="B206" s="37"/>
      <c r="C206" s="37"/>
      <c r="D206" s="35"/>
      <c r="E206" s="36"/>
      <c r="F206" s="37"/>
      <c r="G206" s="37"/>
      <c r="H206" s="37"/>
      <c r="I206" s="37"/>
      <c r="J206" s="37"/>
      <c r="K206" s="37"/>
      <c r="L206" s="37"/>
      <c r="M206" s="37"/>
      <c r="N206" s="37"/>
      <c r="O206" s="37"/>
      <c r="P206" s="37"/>
      <c r="Q206" s="38"/>
      <c r="R206" s="39"/>
      <c r="S206" s="39"/>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40" t="str">
        <f t="shared" si="2"/>
        <v/>
      </c>
      <c r="AS206" s="40" t="str">
        <f t="shared" si="3"/>
        <v/>
      </c>
      <c r="AT206" s="40" t="str">
        <f t="shared" si="4"/>
        <v/>
      </c>
      <c r="AU206" s="41" t="str">
        <f t="shared" si="5"/>
        <v/>
      </c>
      <c r="AV206" s="42" t="str">
        <f t="shared" si="6"/>
        <v/>
      </c>
      <c r="AW206" s="25"/>
      <c r="AX206" s="17"/>
      <c r="AY206" s="17"/>
      <c r="AZ206" s="17"/>
      <c r="BA206" s="17"/>
      <c r="BB206" s="17"/>
      <c r="BC206" s="17"/>
      <c r="BD206" s="17"/>
      <c r="BE206" s="17"/>
      <c r="BF206" s="17"/>
      <c r="BG206" s="17"/>
      <c r="BH206" s="17"/>
      <c r="BI206" s="17"/>
      <c r="BJ206" s="17"/>
      <c r="BK206" s="17"/>
      <c r="BL206" s="17"/>
      <c r="BM206" s="16"/>
      <c r="BN206" s="16"/>
      <c r="BO206" s="16"/>
    </row>
    <row r="207" ht="15.75" customHeight="1">
      <c r="A207" s="5"/>
      <c r="B207" s="37"/>
      <c r="C207" s="37"/>
      <c r="D207" s="35"/>
      <c r="E207" s="36"/>
      <c r="F207" s="37"/>
      <c r="G207" s="37"/>
      <c r="H207" s="37"/>
      <c r="I207" s="37"/>
      <c r="J207" s="37"/>
      <c r="K207" s="37"/>
      <c r="L207" s="37"/>
      <c r="M207" s="37"/>
      <c r="N207" s="37"/>
      <c r="O207" s="37"/>
      <c r="P207" s="37"/>
      <c r="Q207" s="38"/>
      <c r="R207" s="39"/>
      <c r="S207" s="39"/>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40" t="str">
        <f t="shared" si="2"/>
        <v/>
      </c>
      <c r="AS207" s="40" t="str">
        <f t="shared" si="3"/>
        <v/>
      </c>
      <c r="AT207" s="40" t="str">
        <f t="shared" si="4"/>
        <v/>
      </c>
      <c r="AU207" s="41" t="str">
        <f t="shared" si="5"/>
        <v/>
      </c>
      <c r="AV207" s="42" t="str">
        <f t="shared" si="6"/>
        <v/>
      </c>
      <c r="AW207" s="25"/>
      <c r="AX207" s="17"/>
      <c r="AY207" s="17"/>
      <c r="AZ207" s="17"/>
      <c r="BA207" s="17"/>
      <c r="BB207" s="17"/>
      <c r="BC207" s="17"/>
      <c r="BD207" s="17"/>
      <c r="BE207" s="17"/>
      <c r="BF207" s="17"/>
      <c r="BG207" s="17"/>
      <c r="BH207" s="17"/>
      <c r="BI207" s="17"/>
      <c r="BJ207" s="17"/>
      <c r="BK207" s="17"/>
      <c r="BL207" s="17"/>
      <c r="BM207" s="16"/>
      <c r="BN207" s="16"/>
      <c r="BO207" s="16"/>
    </row>
    <row r="208" ht="15.75" customHeight="1">
      <c r="A208" s="5"/>
      <c r="B208" s="37"/>
      <c r="C208" s="37"/>
      <c r="D208" s="35"/>
      <c r="E208" s="36"/>
      <c r="F208" s="37"/>
      <c r="G208" s="37"/>
      <c r="H208" s="37"/>
      <c r="I208" s="37"/>
      <c r="J208" s="37"/>
      <c r="K208" s="37"/>
      <c r="L208" s="37"/>
      <c r="M208" s="37"/>
      <c r="N208" s="37"/>
      <c r="O208" s="37"/>
      <c r="P208" s="37"/>
      <c r="Q208" s="38"/>
      <c r="R208" s="39"/>
      <c r="S208" s="39"/>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40" t="str">
        <f t="shared" si="2"/>
        <v/>
      </c>
      <c r="AS208" s="40" t="str">
        <f t="shared" si="3"/>
        <v/>
      </c>
      <c r="AT208" s="40" t="str">
        <f t="shared" si="4"/>
        <v/>
      </c>
      <c r="AU208" s="41" t="str">
        <f t="shared" si="5"/>
        <v/>
      </c>
      <c r="AV208" s="42" t="str">
        <f t="shared" si="6"/>
        <v/>
      </c>
      <c r="AW208" s="25"/>
      <c r="AX208" s="17"/>
      <c r="AY208" s="17"/>
      <c r="AZ208" s="17"/>
      <c r="BA208" s="17"/>
      <c r="BB208" s="17"/>
      <c r="BC208" s="17"/>
      <c r="BD208" s="17"/>
      <c r="BE208" s="17"/>
      <c r="BF208" s="17"/>
      <c r="BG208" s="17"/>
      <c r="BH208" s="17"/>
      <c r="BI208" s="17"/>
      <c r="BJ208" s="17"/>
      <c r="BK208" s="17"/>
      <c r="BL208" s="17"/>
      <c r="BM208" s="16"/>
      <c r="BN208" s="16"/>
      <c r="BO208" s="16"/>
    </row>
    <row r="209" ht="15.75" customHeight="1">
      <c r="A209" s="5"/>
      <c r="B209" s="37"/>
      <c r="C209" s="37"/>
      <c r="D209" s="35"/>
      <c r="E209" s="36"/>
      <c r="F209" s="37"/>
      <c r="G209" s="37"/>
      <c r="H209" s="37"/>
      <c r="I209" s="37"/>
      <c r="J209" s="37"/>
      <c r="K209" s="37"/>
      <c r="L209" s="37"/>
      <c r="M209" s="37"/>
      <c r="N209" s="37"/>
      <c r="O209" s="37"/>
      <c r="P209" s="37"/>
      <c r="Q209" s="38"/>
      <c r="R209" s="39"/>
      <c r="S209" s="39"/>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40" t="str">
        <f t="shared" si="2"/>
        <v/>
      </c>
      <c r="AS209" s="40" t="str">
        <f t="shared" si="3"/>
        <v/>
      </c>
      <c r="AT209" s="40" t="str">
        <f t="shared" si="4"/>
        <v/>
      </c>
      <c r="AU209" s="41" t="str">
        <f t="shared" si="5"/>
        <v/>
      </c>
      <c r="AV209" s="42" t="str">
        <f t="shared" si="6"/>
        <v/>
      </c>
      <c r="AW209" s="25"/>
      <c r="AX209" s="17"/>
      <c r="AY209" s="17"/>
      <c r="AZ209" s="17"/>
      <c r="BA209" s="17"/>
      <c r="BB209" s="17"/>
      <c r="BC209" s="17"/>
      <c r="BD209" s="17"/>
      <c r="BE209" s="17"/>
      <c r="BF209" s="17"/>
      <c r="BG209" s="17"/>
      <c r="BH209" s="17"/>
      <c r="BI209" s="17"/>
      <c r="BJ209" s="17"/>
      <c r="BK209" s="17"/>
      <c r="BL209" s="17"/>
      <c r="BM209" s="16"/>
      <c r="BN209" s="16"/>
      <c r="BO209" s="16"/>
    </row>
    <row r="210" ht="15.75" customHeight="1">
      <c r="A210" s="5"/>
      <c r="B210" s="37"/>
      <c r="C210" s="37"/>
      <c r="D210" s="35"/>
      <c r="E210" s="36"/>
      <c r="F210" s="37"/>
      <c r="G210" s="37"/>
      <c r="H210" s="37"/>
      <c r="I210" s="37"/>
      <c r="J210" s="37"/>
      <c r="K210" s="37"/>
      <c r="L210" s="37"/>
      <c r="M210" s="37"/>
      <c r="N210" s="37"/>
      <c r="O210" s="37"/>
      <c r="P210" s="37"/>
      <c r="Q210" s="38"/>
      <c r="R210" s="39"/>
      <c r="S210" s="39"/>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40" t="str">
        <f t="shared" si="2"/>
        <v/>
      </c>
      <c r="AS210" s="40" t="str">
        <f t="shared" si="3"/>
        <v/>
      </c>
      <c r="AT210" s="40" t="str">
        <f t="shared" si="4"/>
        <v/>
      </c>
      <c r="AU210" s="41" t="str">
        <f t="shared" si="5"/>
        <v/>
      </c>
      <c r="AV210" s="42" t="str">
        <f t="shared" si="6"/>
        <v/>
      </c>
      <c r="AW210" s="25"/>
      <c r="AX210" s="17"/>
      <c r="AY210" s="17"/>
      <c r="AZ210" s="17"/>
      <c r="BA210" s="17"/>
      <c r="BB210" s="17"/>
      <c r="BC210" s="17"/>
      <c r="BD210" s="17"/>
      <c r="BE210" s="17"/>
      <c r="BF210" s="17"/>
      <c r="BG210" s="17"/>
      <c r="BH210" s="17"/>
      <c r="BI210" s="17"/>
      <c r="BJ210" s="17"/>
      <c r="BK210" s="17"/>
      <c r="BL210" s="17"/>
      <c r="BM210" s="16"/>
      <c r="BN210" s="16"/>
      <c r="BO210" s="16"/>
    </row>
    <row r="211" ht="15.75" customHeight="1">
      <c r="A211" s="5"/>
      <c r="B211" s="37"/>
      <c r="C211" s="37"/>
      <c r="D211" s="35"/>
      <c r="E211" s="36"/>
      <c r="F211" s="37"/>
      <c r="G211" s="37"/>
      <c r="H211" s="37"/>
      <c r="I211" s="37"/>
      <c r="J211" s="37"/>
      <c r="K211" s="37"/>
      <c r="L211" s="37"/>
      <c r="M211" s="37"/>
      <c r="N211" s="37"/>
      <c r="O211" s="37"/>
      <c r="P211" s="37"/>
      <c r="Q211" s="38"/>
      <c r="R211" s="39"/>
      <c r="S211" s="39"/>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40" t="str">
        <f t="shared" si="2"/>
        <v/>
      </c>
      <c r="AS211" s="40" t="str">
        <f t="shared" si="3"/>
        <v/>
      </c>
      <c r="AT211" s="40" t="str">
        <f t="shared" si="4"/>
        <v/>
      </c>
      <c r="AU211" s="41" t="str">
        <f t="shared" si="5"/>
        <v/>
      </c>
      <c r="AV211" s="42" t="str">
        <f t="shared" si="6"/>
        <v/>
      </c>
      <c r="AW211" s="25"/>
      <c r="AX211" s="17"/>
      <c r="AY211" s="17"/>
      <c r="AZ211" s="17"/>
      <c r="BA211" s="17"/>
      <c r="BB211" s="17"/>
      <c r="BC211" s="17"/>
      <c r="BD211" s="17"/>
      <c r="BE211" s="17"/>
      <c r="BF211" s="17"/>
      <c r="BG211" s="17"/>
      <c r="BH211" s="17"/>
      <c r="BI211" s="17"/>
      <c r="BJ211" s="17"/>
      <c r="BK211" s="17"/>
      <c r="BL211" s="17"/>
      <c r="BM211" s="16"/>
      <c r="BN211" s="16"/>
      <c r="BO211" s="16"/>
    </row>
    <row r="212" ht="15.75" customHeight="1">
      <c r="A212" s="5"/>
      <c r="B212" s="37"/>
      <c r="C212" s="37"/>
      <c r="D212" s="35"/>
      <c r="E212" s="36"/>
      <c r="F212" s="37"/>
      <c r="G212" s="37"/>
      <c r="H212" s="37"/>
      <c r="I212" s="37"/>
      <c r="J212" s="37"/>
      <c r="K212" s="37"/>
      <c r="L212" s="37"/>
      <c r="M212" s="37"/>
      <c r="N212" s="37"/>
      <c r="O212" s="37"/>
      <c r="P212" s="37"/>
      <c r="Q212" s="38"/>
      <c r="R212" s="39"/>
      <c r="S212" s="39"/>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40" t="str">
        <f t="shared" si="2"/>
        <v/>
      </c>
      <c r="AS212" s="40" t="str">
        <f t="shared" si="3"/>
        <v/>
      </c>
      <c r="AT212" s="40" t="str">
        <f t="shared" si="4"/>
        <v/>
      </c>
      <c r="AU212" s="41" t="str">
        <f t="shared" si="5"/>
        <v/>
      </c>
      <c r="AV212" s="42" t="str">
        <f t="shared" si="6"/>
        <v/>
      </c>
      <c r="AW212" s="25"/>
      <c r="AX212" s="17"/>
      <c r="AY212" s="17"/>
      <c r="AZ212" s="17"/>
      <c r="BA212" s="17"/>
      <c r="BB212" s="17"/>
      <c r="BC212" s="17"/>
      <c r="BD212" s="17"/>
      <c r="BE212" s="17"/>
      <c r="BF212" s="17"/>
      <c r="BG212" s="17"/>
      <c r="BH212" s="17"/>
      <c r="BI212" s="17"/>
      <c r="BJ212" s="17"/>
      <c r="BK212" s="17"/>
      <c r="BL212" s="17"/>
      <c r="BM212" s="16"/>
      <c r="BN212" s="16"/>
      <c r="BO212" s="16"/>
    </row>
    <row r="213" ht="15.75" customHeight="1">
      <c r="A213" s="5"/>
      <c r="B213" s="37"/>
      <c r="C213" s="37"/>
      <c r="D213" s="35"/>
      <c r="E213" s="36"/>
      <c r="F213" s="37"/>
      <c r="G213" s="37"/>
      <c r="H213" s="37"/>
      <c r="I213" s="37"/>
      <c r="J213" s="37"/>
      <c r="K213" s="37"/>
      <c r="L213" s="37"/>
      <c r="M213" s="37"/>
      <c r="N213" s="37"/>
      <c r="O213" s="37"/>
      <c r="P213" s="37"/>
      <c r="Q213" s="38"/>
      <c r="R213" s="39"/>
      <c r="S213" s="39"/>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40" t="str">
        <f t="shared" si="2"/>
        <v/>
      </c>
      <c r="AS213" s="40" t="str">
        <f t="shared" si="3"/>
        <v/>
      </c>
      <c r="AT213" s="40" t="str">
        <f t="shared" si="4"/>
        <v/>
      </c>
      <c r="AU213" s="41" t="str">
        <f t="shared" si="5"/>
        <v/>
      </c>
      <c r="AV213" s="42" t="str">
        <f t="shared" si="6"/>
        <v/>
      </c>
      <c r="AW213" s="25"/>
      <c r="AX213" s="17"/>
      <c r="AY213" s="17"/>
      <c r="AZ213" s="17"/>
      <c r="BA213" s="17"/>
      <c r="BB213" s="17"/>
      <c r="BC213" s="17"/>
      <c r="BD213" s="17"/>
      <c r="BE213" s="17"/>
      <c r="BF213" s="17"/>
      <c r="BG213" s="17"/>
      <c r="BH213" s="17"/>
      <c r="BI213" s="17"/>
      <c r="BJ213" s="17"/>
      <c r="BK213" s="17"/>
      <c r="BL213" s="17"/>
      <c r="BM213" s="16"/>
      <c r="BN213" s="16"/>
      <c r="BO213" s="16"/>
    </row>
    <row r="214" ht="15.75" customHeight="1">
      <c r="A214" s="5"/>
      <c r="B214" s="37"/>
      <c r="C214" s="37"/>
      <c r="D214" s="35"/>
      <c r="E214" s="36"/>
      <c r="F214" s="37"/>
      <c r="G214" s="37"/>
      <c r="H214" s="37"/>
      <c r="I214" s="37"/>
      <c r="J214" s="37"/>
      <c r="K214" s="37"/>
      <c r="L214" s="37"/>
      <c r="M214" s="37"/>
      <c r="N214" s="37"/>
      <c r="O214" s="37"/>
      <c r="P214" s="37"/>
      <c r="Q214" s="38"/>
      <c r="R214" s="39"/>
      <c r="S214" s="39"/>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40" t="str">
        <f t="shared" si="2"/>
        <v/>
      </c>
      <c r="AS214" s="40" t="str">
        <f t="shared" si="3"/>
        <v/>
      </c>
      <c r="AT214" s="40" t="str">
        <f t="shared" si="4"/>
        <v/>
      </c>
      <c r="AU214" s="41" t="str">
        <f t="shared" si="5"/>
        <v/>
      </c>
      <c r="AV214" s="42" t="str">
        <f t="shared" si="6"/>
        <v/>
      </c>
      <c r="AW214" s="25"/>
      <c r="AX214" s="17"/>
      <c r="AY214" s="17"/>
      <c r="AZ214" s="17"/>
      <c r="BA214" s="17"/>
      <c r="BB214" s="17"/>
      <c r="BC214" s="17"/>
      <c r="BD214" s="17"/>
      <c r="BE214" s="17"/>
      <c r="BF214" s="17"/>
      <c r="BG214" s="17"/>
      <c r="BH214" s="17"/>
      <c r="BI214" s="17"/>
      <c r="BJ214" s="17"/>
      <c r="BK214" s="17"/>
      <c r="BL214" s="17"/>
      <c r="BM214" s="16"/>
      <c r="BN214" s="16"/>
      <c r="BO214" s="16"/>
    </row>
    <row r="215" ht="15.75" customHeight="1">
      <c r="A215" s="5"/>
      <c r="B215" s="37"/>
      <c r="C215" s="37"/>
      <c r="D215" s="35"/>
      <c r="E215" s="36"/>
      <c r="F215" s="37"/>
      <c r="G215" s="37"/>
      <c r="H215" s="37"/>
      <c r="I215" s="37"/>
      <c r="J215" s="37"/>
      <c r="K215" s="37"/>
      <c r="L215" s="37"/>
      <c r="M215" s="37"/>
      <c r="N215" s="37"/>
      <c r="O215" s="37"/>
      <c r="P215" s="37"/>
      <c r="Q215" s="38"/>
      <c r="R215" s="39"/>
      <c r="S215" s="39"/>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40" t="str">
        <f t="shared" si="2"/>
        <v/>
      </c>
      <c r="AS215" s="40" t="str">
        <f t="shared" si="3"/>
        <v/>
      </c>
      <c r="AT215" s="40" t="str">
        <f t="shared" si="4"/>
        <v/>
      </c>
      <c r="AU215" s="41" t="str">
        <f t="shared" si="5"/>
        <v/>
      </c>
      <c r="AV215" s="42" t="str">
        <f t="shared" si="6"/>
        <v/>
      </c>
      <c r="AW215" s="25"/>
      <c r="AX215" s="17"/>
      <c r="AY215" s="17"/>
      <c r="AZ215" s="17"/>
      <c r="BA215" s="17"/>
      <c r="BB215" s="17"/>
      <c r="BC215" s="17"/>
      <c r="BD215" s="17"/>
      <c r="BE215" s="17"/>
      <c r="BF215" s="17"/>
      <c r="BG215" s="17"/>
      <c r="BH215" s="17"/>
      <c r="BI215" s="17"/>
      <c r="BJ215" s="17"/>
      <c r="BK215" s="17"/>
      <c r="BL215" s="17"/>
      <c r="BM215" s="16"/>
      <c r="BN215" s="16"/>
      <c r="BO215" s="16"/>
    </row>
    <row r="216" ht="15.75" customHeight="1">
      <c r="A216" s="5"/>
      <c r="B216" s="37"/>
      <c r="C216" s="37"/>
      <c r="D216" s="35"/>
      <c r="E216" s="36"/>
      <c r="F216" s="37"/>
      <c r="G216" s="37"/>
      <c r="H216" s="37"/>
      <c r="I216" s="37"/>
      <c r="J216" s="37"/>
      <c r="K216" s="37"/>
      <c r="L216" s="37"/>
      <c r="M216" s="37"/>
      <c r="N216" s="37"/>
      <c r="O216" s="37"/>
      <c r="P216" s="37"/>
      <c r="Q216" s="38"/>
      <c r="R216" s="39"/>
      <c r="S216" s="39"/>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40" t="str">
        <f t="shared" si="2"/>
        <v/>
      </c>
      <c r="AS216" s="40" t="str">
        <f t="shared" si="3"/>
        <v/>
      </c>
      <c r="AT216" s="40" t="str">
        <f t="shared" si="4"/>
        <v/>
      </c>
      <c r="AU216" s="41" t="str">
        <f t="shared" si="5"/>
        <v/>
      </c>
      <c r="AV216" s="42" t="str">
        <f t="shared" si="6"/>
        <v/>
      </c>
      <c r="AW216" s="25"/>
      <c r="AX216" s="17"/>
      <c r="AY216" s="17"/>
      <c r="AZ216" s="17"/>
      <c r="BA216" s="17"/>
      <c r="BB216" s="17"/>
      <c r="BC216" s="17"/>
      <c r="BD216" s="17"/>
      <c r="BE216" s="17"/>
      <c r="BF216" s="17"/>
      <c r="BG216" s="17"/>
      <c r="BH216" s="17"/>
      <c r="BI216" s="17"/>
      <c r="BJ216" s="17"/>
      <c r="BK216" s="17"/>
      <c r="BL216" s="17"/>
      <c r="BM216" s="16"/>
      <c r="BN216" s="16"/>
      <c r="BO216" s="16"/>
    </row>
    <row r="217" ht="15.75" customHeight="1">
      <c r="A217" s="5"/>
      <c r="B217" s="37"/>
      <c r="C217" s="37"/>
      <c r="D217" s="35"/>
      <c r="E217" s="36"/>
      <c r="F217" s="37"/>
      <c r="G217" s="37"/>
      <c r="H217" s="37"/>
      <c r="I217" s="37"/>
      <c r="J217" s="37"/>
      <c r="K217" s="37"/>
      <c r="L217" s="37"/>
      <c r="M217" s="37"/>
      <c r="N217" s="37"/>
      <c r="O217" s="37"/>
      <c r="P217" s="37"/>
      <c r="Q217" s="38"/>
      <c r="R217" s="39"/>
      <c r="S217" s="39"/>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40" t="str">
        <f t="shared" si="2"/>
        <v/>
      </c>
      <c r="AS217" s="40" t="str">
        <f t="shared" si="3"/>
        <v/>
      </c>
      <c r="AT217" s="40" t="str">
        <f t="shared" si="4"/>
        <v/>
      </c>
      <c r="AU217" s="41" t="str">
        <f t="shared" si="5"/>
        <v/>
      </c>
      <c r="AV217" s="42" t="str">
        <f t="shared" si="6"/>
        <v/>
      </c>
      <c r="AW217" s="25"/>
      <c r="AX217" s="17"/>
      <c r="AY217" s="17"/>
      <c r="AZ217" s="17"/>
      <c r="BA217" s="17"/>
      <c r="BB217" s="17"/>
      <c r="BC217" s="17"/>
      <c r="BD217" s="17"/>
      <c r="BE217" s="17"/>
      <c r="BF217" s="17"/>
      <c r="BG217" s="17"/>
      <c r="BH217" s="17"/>
      <c r="BI217" s="17"/>
      <c r="BJ217" s="17"/>
      <c r="BK217" s="17"/>
      <c r="BL217" s="17"/>
      <c r="BM217" s="16"/>
      <c r="BN217" s="16"/>
      <c r="BO217" s="16"/>
    </row>
    <row r="218" ht="15.75" customHeight="1">
      <c r="A218" s="5"/>
      <c r="B218" s="37"/>
      <c r="C218" s="37"/>
      <c r="D218" s="35"/>
      <c r="E218" s="36"/>
      <c r="F218" s="37"/>
      <c r="G218" s="37"/>
      <c r="H218" s="37"/>
      <c r="I218" s="37"/>
      <c r="J218" s="37"/>
      <c r="K218" s="37"/>
      <c r="L218" s="37"/>
      <c r="M218" s="37"/>
      <c r="N218" s="37"/>
      <c r="O218" s="37"/>
      <c r="P218" s="37"/>
      <c r="Q218" s="38"/>
      <c r="R218" s="39"/>
      <c r="S218" s="39"/>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40" t="str">
        <f t="shared" si="2"/>
        <v/>
      </c>
      <c r="AS218" s="40" t="str">
        <f t="shared" si="3"/>
        <v/>
      </c>
      <c r="AT218" s="40" t="str">
        <f t="shared" si="4"/>
        <v/>
      </c>
      <c r="AU218" s="41" t="str">
        <f t="shared" si="5"/>
        <v/>
      </c>
      <c r="AV218" s="42" t="str">
        <f t="shared" si="6"/>
        <v/>
      </c>
      <c r="AW218" s="25"/>
      <c r="AX218" s="17"/>
      <c r="AY218" s="17"/>
      <c r="AZ218" s="17"/>
      <c r="BA218" s="17"/>
      <c r="BB218" s="17"/>
      <c r="BC218" s="17"/>
      <c r="BD218" s="17"/>
      <c r="BE218" s="17"/>
      <c r="BF218" s="17"/>
      <c r="BG218" s="17"/>
      <c r="BH218" s="17"/>
      <c r="BI218" s="17"/>
      <c r="BJ218" s="17"/>
      <c r="BK218" s="17"/>
      <c r="BL218" s="17"/>
      <c r="BM218" s="16"/>
      <c r="BN218" s="16"/>
      <c r="BO218" s="16"/>
    </row>
    <row r="219" ht="15.75" customHeight="1">
      <c r="A219" s="5"/>
      <c r="B219" s="37"/>
      <c r="C219" s="37"/>
      <c r="D219" s="35"/>
      <c r="E219" s="36"/>
      <c r="F219" s="37"/>
      <c r="G219" s="37"/>
      <c r="H219" s="37"/>
      <c r="I219" s="37"/>
      <c r="J219" s="37"/>
      <c r="K219" s="37"/>
      <c r="L219" s="37"/>
      <c r="M219" s="37"/>
      <c r="N219" s="37"/>
      <c r="O219" s="37"/>
      <c r="P219" s="37"/>
      <c r="Q219" s="38"/>
      <c r="R219" s="39"/>
      <c r="S219" s="39"/>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40" t="str">
        <f t="shared" si="2"/>
        <v/>
      </c>
      <c r="AS219" s="40" t="str">
        <f t="shared" si="3"/>
        <v/>
      </c>
      <c r="AT219" s="40" t="str">
        <f t="shared" si="4"/>
        <v/>
      </c>
      <c r="AU219" s="41" t="str">
        <f t="shared" si="5"/>
        <v/>
      </c>
      <c r="AV219" s="42" t="str">
        <f t="shared" si="6"/>
        <v/>
      </c>
      <c r="AW219" s="25"/>
      <c r="AX219" s="17"/>
      <c r="AY219" s="17"/>
      <c r="AZ219" s="17"/>
      <c r="BA219" s="17"/>
      <c r="BB219" s="17"/>
      <c r="BC219" s="17"/>
      <c r="BD219" s="17"/>
      <c r="BE219" s="17"/>
      <c r="BF219" s="17"/>
      <c r="BG219" s="17"/>
      <c r="BH219" s="17"/>
      <c r="BI219" s="17"/>
      <c r="BJ219" s="17"/>
      <c r="BK219" s="17"/>
      <c r="BL219" s="17"/>
      <c r="BM219" s="16"/>
      <c r="BN219" s="16"/>
      <c r="BO219" s="16"/>
    </row>
    <row r="220" ht="15.75" customHeight="1">
      <c r="A220" s="5"/>
      <c r="B220" s="37"/>
      <c r="C220" s="37"/>
      <c r="D220" s="35"/>
      <c r="E220" s="36"/>
      <c r="F220" s="37"/>
      <c r="G220" s="37"/>
      <c r="H220" s="37"/>
      <c r="I220" s="37"/>
      <c r="J220" s="37"/>
      <c r="K220" s="37"/>
      <c r="L220" s="37"/>
      <c r="M220" s="37"/>
      <c r="N220" s="37"/>
      <c r="O220" s="37"/>
      <c r="P220" s="37"/>
      <c r="Q220" s="38"/>
      <c r="R220" s="39"/>
      <c r="S220" s="39"/>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40" t="str">
        <f t="shared" si="2"/>
        <v/>
      </c>
      <c r="AS220" s="40" t="str">
        <f t="shared" si="3"/>
        <v/>
      </c>
      <c r="AT220" s="40" t="str">
        <f t="shared" si="4"/>
        <v/>
      </c>
      <c r="AU220" s="41" t="str">
        <f t="shared" si="5"/>
        <v/>
      </c>
      <c r="AV220" s="42" t="str">
        <f t="shared" si="6"/>
        <v/>
      </c>
      <c r="AW220" s="25"/>
      <c r="AX220" s="17"/>
      <c r="AY220" s="17"/>
      <c r="AZ220" s="17"/>
      <c r="BA220" s="17"/>
      <c r="BB220" s="17"/>
      <c r="BC220" s="17"/>
      <c r="BD220" s="17"/>
      <c r="BE220" s="17"/>
      <c r="BF220" s="17"/>
      <c r="BG220" s="17"/>
      <c r="BH220" s="17"/>
      <c r="BI220" s="17"/>
      <c r="BJ220" s="17"/>
      <c r="BK220" s="17"/>
      <c r="BL220" s="17"/>
      <c r="BM220" s="16"/>
      <c r="BN220" s="16"/>
      <c r="BO220" s="16"/>
    </row>
    <row r="221" ht="15.75" customHeight="1">
      <c r="A221" s="5"/>
      <c r="B221" s="37"/>
      <c r="C221" s="37"/>
      <c r="D221" s="35"/>
      <c r="E221" s="36"/>
      <c r="F221" s="37"/>
      <c r="G221" s="37"/>
      <c r="H221" s="37"/>
      <c r="I221" s="37"/>
      <c r="J221" s="37"/>
      <c r="K221" s="37"/>
      <c r="L221" s="37"/>
      <c r="M221" s="37"/>
      <c r="N221" s="37"/>
      <c r="O221" s="37"/>
      <c r="P221" s="37"/>
      <c r="Q221" s="38"/>
      <c r="R221" s="39"/>
      <c r="S221" s="39"/>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40" t="str">
        <f t="shared" si="2"/>
        <v/>
      </c>
      <c r="AS221" s="40" t="str">
        <f t="shared" si="3"/>
        <v/>
      </c>
      <c r="AT221" s="40" t="str">
        <f t="shared" si="4"/>
        <v/>
      </c>
      <c r="AU221" s="41" t="str">
        <f t="shared" si="5"/>
        <v/>
      </c>
      <c r="AV221" s="42" t="str">
        <f t="shared" si="6"/>
        <v/>
      </c>
      <c r="AW221" s="25"/>
      <c r="AX221" s="17"/>
      <c r="AY221" s="17"/>
      <c r="AZ221" s="17"/>
      <c r="BA221" s="17"/>
      <c r="BB221" s="17"/>
      <c r="BC221" s="17"/>
      <c r="BD221" s="17"/>
      <c r="BE221" s="17"/>
      <c r="BF221" s="17"/>
      <c r="BG221" s="17"/>
      <c r="BH221" s="17"/>
      <c r="BI221" s="17"/>
      <c r="BJ221" s="17"/>
      <c r="BK221" s="17"/>
      <c r="BL221" s="17"/>
      <c r="BM221" s="16"/>
      <c r="BN221" s="16"/>
      <c r="BO221" s="16"/>
    </row>
    <row r="222" ht="15.75" customHeight="1">
      <c r="A222" s="5"/>
      <c r="B222" s="37"/>
      <c r="C222" s="37"/>
      <c r="D222" s="35"/>
      <c r="E222" s="36"/>
      <c r="F222" s="37"/>
      <c r="G222" s="37"/>
      <c r="H222" s="37"/>
      <c r="I222" s="37"/>
      <c r="J222" s="37"/>
      <c r="K222" s="37"/>
      <c r="L222" s="37"/>
      <c r="M222" s="37"/>
      <c r="N222" s="37"/>
      <c r="O222" s="37"/>
      <c r="P222" s="37"/>
      <c r="Q222" s="38"/>
      <c r="R222" s="39"/>
      <c r="S222" s="39"/>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40" t="str">
        <f t="shared" si="2"/>
        <v/>
      </c>
      <c r="AS222" s="40" t="str">
        <f t="shared" si="3"/>
        <v/>
      </c>
      <c r="AT222" s="40" t="str">
        <f t="shared" si="4"/>
        <v/>
      </c>
      <c r="AU222" s="41" t="str">
        <f t="shared" si="5"/>
        <v/>
      </c>
      <c r="AV222" s="42" t="str">
        <f t="shared" si="6"/>
        <v/>
      </c>
      <c r="AW222" s="25"/>
      <c r="AX222" s="17"/>
      <c r="AY222" s="17"/>
      <c r="AZ222" s="17"/>
      <c r="BA222" s="17"/>
      <c r="BB222" s="17"/>
      <c r="BC222" s="17"/>
      <c r="BD222" s="17"/>
      <c r="BE222" s="17"/>
      <c r="BF222" s="17"/>
      <c r="BG222" s="17"/>
      <c r="BH222" s="17"/>
      <c r="BI222" s="17"/>
      <c r="BJ222" s="17"/>
      <c r="BK222" s="17"/>
      <c r="BL222" s="17"/>
      <c r="BM222" s="16"/>
      <c r="BN222" s="16"/>
      <c r="BO222" s="16"/>
    </row>
    <row r="223" ht="15.75" customHeight="1">
      <c r="A223" s="5"/>
      <c r="B223" s="37"/>
      <c r="C223" s="37"/>
      <c r="D223" s="35"/>
      <c r="E223" s="36"/>
      <c r="F223" s="37"/>
      <c r="G223" s="37"/>
      <c r="H223" s="37"/>
      <c r="I223" s="37"/>
      <c r="J223" s="37"/>
      <c r="K223" s="37"/>
      <c r="L223" s="37"/>
      <c r="M223" s="37"/>
      <c r="N223" s="37"/>
      <c r="O223" s="37"/>
      <c r="P223" s="37"/>
      <c r="Q223" s="38"/>
      <c r="R223" s="39"/>
      <c r="S223" s="39"/>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40" t="str">
        <f t="shared" si="2"/>
        <v/>
      </c>
      <c r="AS223" s="40" t="str">
        <f t="shared" si="3"/>
        <v/>
      </c>
      <c r="AT223" s="40" t="str">
        <f t="shared" si="4"/>
        <v/>
      </c>
      <c r="AU223" s="41" t="str">
        <f t="shared" si="5"/>
        <v/>
      </c>
      <c r="AV223" s="42" t="str">
        <f t="shared" si="6"/>
        <v/>
      </c>
      <c r="AW223" s="25"/>
      <c r="AX223" s="17"/>
      <c r="AY223" s="17"/>
      <c r="AZ223" s="17"/>
      <c r="BA223" s="17"/>
      <c r="BB223" s="17"/>
      <c r="BC223" s="17"/>
      <c r="BD223" s="17"/>
      <c r="BE223" s="17"/>
      <c r="BF223" s="17"/>
      <c r="BG223" s="17"/>
      <c r="BH223" s="17"/>
      <c r="BI223" s="17"/>
      <c r="BJ223" s="17"/>
      <c r="BK223" s="17"/>
      <c r="BL223" s="17"/>
      <c r="BM223" s="16"/>
      <c r="BN223" s="16"/>
      <c r="BO223" s="16"/>
    </row>
    <row r="224" ht="15.75" customHeight="1">
      <c r="A224" s="5"/>
      <c r="B224" s="37"/>
      <c r="C224" s="37"/>
      <c r="D224" s="35"/>
      <c r="E224" s="36"/>
      <c r="F224" s="37"/>
      <c r="G224" s="37"/>
      <c r="H224" s="37"/>
      <c r="I224" s="37"/>
      <c r="J224" s="37"/>
      <c r="K224" s="37"/>
      <c r="L224" s="37"/>
      <c r="M224" s="37"/>
      <c r="N224" s="37"/>
      <c r="O224" s="37"/>
      <c r="P224" s="37"/>
      <c r="Q224" s="38"/>
      <c r="R224" s="39"/>
      <c r="S224" s="39"/>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40" t="str">
        <f t="shared" si="2"/>
        <v/>
      </c>
      <c r="AS224" s="40" t="str">
        <f t="shared" si="3"/>
        <v/>
      </c>
      <c r="AT224" s="40" t="str">
        <f t="shared" si="4"/>
        <v/>
      </c>
      <c r="AU224" s="41" t="str">
        <f t="shared" si="5"/>
        <v/>
      </c>
      <c r="AV224" s="42" t="str">
        <f t="shared" si="6"/>
        <v/>
      </c>
      <c r="AW224" s="25"/>
      <c r="AX224" s="17"/>
      <c r="AY224" s="17"/>
      <c r="AZ224" s="17"/>
      <c r="BA224" s="17"/>
      <c r="BB224" s="17"/>
      <c r="BC224" s="17"/>
      <c r="BD224" s="17"/>
      <c r="BE224" s="17"/>
      <c r="BF224" s="17"/>
      <c r="BG224" s="17"/>
      <c r="BH224" s="17"/>
      <c r="BI224" s="17"/>
      <c r="BJ224" s="17"/>
      <c r="BK224" s="17"/>
      <c r="BL224" s="17"/>
      <c r="BM224" s="16"/>
      <c r="BN224" s="16"/>
      <c r="BO224" s="16"/>
    </row>
    <row r="225" ht="15.75" customHeight="1">
      <c r="A225" s="5"/>
      <c r="B225" s="37"/>
      <c r="C225" s="37"/>
      <c r="D225" s="35"/>
      <c r="E225" s="36"/>
      <c r="F225" s="37"/>
      <c r="G225" s="37"/>
      <c r="H225" s="37"/>
      <c r="I225" s="37"/>
      <c r="J225" s="37"/>
      <c r="K225" s="37"/>
      <c r="L225" s="37"/>
      <c r="M225" s="37"/>
      <c r="N225" s="37"/>
      <c r="O225" s="37"/>
      <c r="P225" s="37"/>
      <c r="Q225" s="38"/>
      <c r="R225" s="39"/>
      <c r="S225" s="39"/>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40" t="str">
        <f t="shared" si="2"/>
        <v/>
      </c>
      <c r="AS225" s="40" t="str">
        <f t="shared" si="3"/>
        <v/>
      </c>
      <c r="AT225" s="40" t="str">
        <f t="shared" si="4"/>
        <v/>
      </c>
      <c r="AU225" s="41" t="str">
        <f t="shared" si="5"/>
        <v/>
      </c>
      <c r="AV225" s="42" t="str">
        <f t="shared" si="6"/>
        <v/>
      </c>
      <c r="AW225" s="25"/>
      <c r="AX225" s="17"/>
      <c r="AY225" s="17"/>
      <c r="AZ225" s="17"/>
      <c r="BA225" s="17"/>
      <c r="BB225" s="17"/>
      <c r="BC225" s="17"/>
      <c r="BD225" s="17"/>
      <c r="BE225" s="17"/>
      <c r="BF225" s="17"/>
      <c r="BG225" s="17"/>
      <c r="BH225" s="17"/>
      <c r="BI225" s="17"/>
      <c r="BJ225" s="17"/>
      <c r="BK225" s="17"/>
      <c r="BL225" s="17"/>
      <c r="BM225" s="16"/>
      <c r="BN225" s="16"/>
      <c r="BO225" s="16"/>
    </row>
    <row r="226" ht="15.75" customHeight="1">
      <c r="A226" s="5"/>
      <c r="B226" s="37"/>
      <c r="C226" s="37"/>
      <c r="D226" s="35"/>
      <c r="E226" s="36"/>
      <c r="F226" s="37"/>
      <c r="G226" s="37"/>
      <c r="H226" s="37"/>
      <c r="I226" s="37"/>
      <c r="J226" s="37"/>
      <c r="K226" s="37"/>
      <c r="L226" s="37"/>
      <c r="M226" s="37"/>
      <c r="N226" s="37"/>
      <c r="O226" s="37"/>
      <c r="P226" s="37"/>
      <c r="Q226" s="38"/>
      <c r="R226" s="39"/>
      <c r="S226" s="39"/>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40" t="str">
        <f t="shared" si="2"/>
        <v/>
      </c>
      <c r="AS226" s="40" t="str">
        <f t="shared" si="3"/>
        <v/>
      </c>
      <c r="AT226" s="40" t="str">
        <f t="shared" si="4"/>
        <v/>
      </c>
      <c r="AU226" s="41" t="str">
        <f t="shared" si="5"/>
        <v/>
      </c>
      <c r="AV226" s="42" t="str">
        <f t="shared" si="6"/>
        <v/>
      </c>
      <c r="AW226" s="25"/>
      <c r="AX226" s="17"/>
      <c r="AY226" s="17"/>
      <c r="AZ226" s="17"/>
      <c r="BA226" s="17"/>
      <c r="BB226" s="17"/>
      <c r="BC226" s="17"/>
      <c r="BD226" s="17"/>
      <c r="BE226" s="17"/>
      <c r="BF226" s="17"/>
      <c r="BG226" s="17"/>
      <c r="BH226" s="17"/>
      <c r="BI226" s="17"/>
      <c r="BJ226" s="17"/>
      <c r="BK226" s="17"/>
      <c r="BL226" s="17"/>
      <c r="BM226" s="16"/>
      <c r="BN226" s="16"/>
      <c r="BO226" s="16"/>
    </row>
    <row r="227" ht="15.75" customHeight="1">
      <c r="A227" s="5"/>
      <c r="B227" s="37"/>
      <c r="C227" s="37"/>
      <c r="D227" s="35"/>
      <c r="E227" s="36"/>
      <c r="F227" s="37"/>
      <c r="G227" s="37"/>
      <c r="H227" s="37"/>
      <c r="I227" s="37"/>
      <c r="J227" s="37"/>
      <c r="K227" s="37"/>
      <c r="L227" s="37"/>
      <c r="M227" s="37"/>
      <c r="N227" s="37"/>
      <c r="O227" s="37"/>
      <c r="P227" s="37"/>
      <c r="Q227" s="38"/>
      <c r="R227" s="39"/>
      <c r="S227" s="39"/>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40" t="str">
        <f t="shared" si="2"/>
        <v/>
      </c>
      <c r="AS227" s="40" t="str">
        <f t="shared" si="3"/>
        <v/>
      </c>
      <c r="AT227" s="40" t="str">
        <f t="shared" si="4"/>
        <v/>
      </c>
      <c r="AU227" s="41" t="str">
        <f t="shared" si="5"/>
        <v/>
      </c>
      <c r="AV227" s="42" t="str">
        <f t="shared" si="6"/>
        <v/>
      </c>
      <c r="AW227" s="25"/>
      <c r="AX227" s="17"/>
      <c r="AY227" s="17"/>
      <c r="AZ227" s="17"/>
      <c r="BA227" s="17"/>
      <c r="BB227" s="17"/>
      <c r="BC227" s="17"/>
      <c r="BD227" s="17"/>
      <c r="BE227" s="17"/>
      <c r="BF227" s="17"/>
      <c r="BG227" s="17"/>
      <c r="BH227" s="17"/>
      <c r="BI227" s="17"/>
      <c r="BJ227" s="17"/>
      <c r="BK227" s="17"/>
      <c r="BL227" s="17"/>
      <c r="BM227" s="16"/>
      <c r="BN227" s="16"/>
      <c r="BO227" s="16"/>
    </row>
    <row r="228" ht="15.75" customHeight="1">
      <c r="A228" s="5"/>
      <c r="B228" s="37"/>
      <c r="C228" s="37"/>
      <c r="D228" s="35"/>
      <c r="E228" s="36"/>
      <c r="F228" s="37"/>
      <c r="G228" s="37"/>
      <c r="H228" s="37"/>
      <c r="I228" s="37"/>
      <c r="J228" s="37"/>
      <c r="K228" s="37"/>
      <c r="L228" s="37"/>
      <c r="M228" s="37"/>
      <c r="N228" s="37"/>
      <c r="O228" s="37"/>
      <c r="P228" s="37"/>
      <c r="Q228" s="38"/>
      <c r="R228" s="39"/>
      <c r="S228" s="39"/>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40" t="str">
        <f t="shared" si="2"/>
        <v/>
      </c>
      <c r="AS228" s="40" t="str">
        <f t="shared" si="3"/>
        <v/>
      </c>
      <c r="AT228" s="40" t="str">
        <f t="shared" si="4"/>
        <v/>
      </c>
      <c r="AU228" s="41" t="str">
        <f t="shared" si="5"/>
        <v/>
      </c>
      <c r="AV228" s="42" t="str">
        <f t="shared" si="6"/>
        <v/>
      </c>
      <c r="AW228" s="25"/>
      <c r="AX228" s="17"/>
      <c r="AY228" s="17"/>
      <c r="AZ228" s="17"/>
      <c r="BA228" s="17"/>
      <c r="BB228" s="17"/>
      <c r="BC228" s="17"/>
      <c r="BD228" s="17"/>
      <c r="BE228" s="17"/>
      <c r="BF228" s="17"/>
      <c r="BG228" s="17"/>
      <c r="BH228" s="17"/>
      <c r="BI228" s="17"/>
      <c r="BJ228" s="17"/>
      <c r="BK228" s="17"/>
      <c r="BL228" s="17"/>
      <c r="BM228" s="16"/>
      <c r="BN228" s="16"/>
      <c r="BO228" s="16"/>
    </row>
    <row r="229" ht="15.75" customHeight="1">
      <c r="A229" s="5"/>
      <c r="B229" s="37"/>
      <c r="C229" s="37"/>
      <c r="D229" s="35"/>
      <c r="E229" s="36"/>
      <c r="F229" s="37"/>
      <c r="G229" s="37"/>
      <c r="H229" s="37"/>
      <c r="I229" s="37"/>
      <c r="J229" s="37"/>
      <c r="K229" s="37"/>
      <c r="L229" s="37"/>
      <c r="M229" s="37"/>
      <c r="N229" s="37"/>
      <c r="O229" s="37"/>
      <c r="P229" s="37"/>
      <c r="Q229" s="38"/>
      <c r="R229" s="39"/>
      <c r="S229" s="39"/>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40" t="str">
        <f t="shared" si="2"/>
        <v/>
      </c>
      <c r="AS229" s="40" t="str">
        <f t="shared" si="3"/>
        <v/>
      </c>
      <c r="AT229" s="40" t="str">
        <f t="shared" si="4"/>
        <v/>
      </c>
      <c r="AU229" s="41" t="str">
        <f t="shared" si="5"/>
        <v/>
      </c>
      <c r="AV229" s="42" t="str">
        <f t="shared" si="6"/>
        <v/>
      </c>
      <c r="AW229" s="25"/>
      <c r="AX229" s="17"/>
      <c r="AY229" s="17"/>
      <c r="AZ229" s="17"/>
      <c r="BA229" s="17"/>
      <c r="BB229" s="17"/>
      <c r="BC229" s="17"/>
      <c r="BD229" s="17"/>
      <c r="BE229" s="17"/>
      <c r="BF229" s="17"/>
      <c r="BG229" s="17"/>
      <c r="BH229" s="17"/>
      <c r="BI229" s="17"/>
      <c r="BJ229" s="17"/>
      <c r="BK229" s="17"/>
      <c r="BL229" s="17"/>
      <c r="BM229" s="16"/>
      <c r="BN229" s="16"/>
      <c r="BO229" s="16"/>
    </row>
    <row r="230" ht="15.75" customHeight="1">
      <c r="A230" s="5"/>
      <c r="B230" s="37"/>
      <c r="C230" s="37"/>
      <c r="D230" s="35"/>
      <c r="E230" s="36"/>
      <c r="F230" s="37"/>
      <c r="G230" s="37"/>
      <c r="H230" s="37"/>
      <c r="I230" s="37"/>
      <c r="J230" s="37"/>
      <c r="K230" s="37"/>
      <c r="L230" s="37"/>
      <c r="M230" s="37"/>
      <c r="N230" s="37"/>
      <c r="O230" s="37"/>
      <c r="P230" s="37"/>
      <c r="Q230" s="38"/>
      <c r="R230" s="39"/>
      <c r="S230" s="39"/>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40" t="str">
        <f t="shared" si="2"/>
        <v/>
      </c>
      <c r="AS230" s="40" t="str">
        <f t="shared" si="3"/>
        <v/>
      </c>
      <c r="AT230" s="40" t="str">
        <f t="shared" si="4"/>
        <v/>
      </c>
      <c r="AU230" s="41" t="str">
        <f t="shared" si="5"/>
        <v/>
      </c>
      <c r="AV230" s="42" t="str">
        <f t="shared" si="6"/>
        <v/>
      </c>
      <c r="AW230" s="25"/>
      <c r="AX230" s="17"/>
      <c r="AY230" s="17"/>
      <c r="AZ230" s="17"/>
      <c r="BA230" s="17"/>
      <c r="BB230" s="17"/>
      <c r="BC230" s="17"/>
      <c r="BD230" s="17"/>
      <c r="BE230" s="17"/>
      <c r="BF230" s="17"/>
      <c r="BG230" s="17"/>
      <c r="BH230" s="17"/>
      <c r="BI230" s="17"/>
      <c r="BJ230" s="17"/>
      <c r="BK230" s="17"/>
      <c r="BL230" s="17"/>
      <c r="BM230" s="16"/>
      <c r="BN230" s="16"/>
      <c r="BO230" s="16"/>
    </row>
    <row r="231" ht="15.75" customHeight="1">
      <c r="A231" s="5"/>
      <c r="B231" s="37"/>
      <c r="C231" s="37"/>
      <c r="D231" s="35"/>
      <c r="E231" s="36"/>
      <c r="F231" s="37"/>
      <c r="G231" s="37"/>
      <c r="H231" s="37"/>
      <c r="I231" s="37"/>
      <c r="J231" s="37"/>
      <c r="K231" s="37"/>
      <c r="L231" s="37"/>
      <c r="M231" s="37"/>
      <c r="N231" s="37"/>
      <c r="O231" s="37"/>
      <c r="P231" s="37"/>
      <c r="Q231" s="38"/>
      <c r="R231" s="39"/>
      <c r="S231" s="39"/>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40" t="str">
        <f t="shared" si="2"/>
        <v/>
      </c>
      <c r="AS231" s="40" t="str">
        <f t="shared" si="3"/>
        <v/>
      </c>
      <c r="AT231" s="40" t="str">
        <f t="shared" si="4"/>
        <v/>
      </c>
      <c r="AU231" s="41" t="str">
        <f t="shared" si="5"/>
        <v/>
      </c>
      <c r="AV231" s="42" t="str">
        <f t="shared" si="6"/>
        <v/>
      </c>
      <c r="AW231" s="25"/>
      <c r="AX231" s="17"/>
      <c r="AY231" s="17"/>
      <c r="AZ231" s="17"/>
      <c r="BA231" s="17"/>
      <c r="BB231" s="17"/>
      <c r="BC231" s="17"/>
      <c r="BD231" s="17"/>
      <c r="BE231" s="17"/>
      <c r="BF231" s="17"/>
      <c r="BG231" s="17"/>
      <c r="BH231" s="17"/>
      <c r="BI231" s="17"/>
      <c r="BJ231" s="17"/>
      <c r="BK231" s="17"/>
      <c r="BL231" s="17"/>
      <c r="BM231" s="16"/>
      <c r="BN231" s="16"/>
      <c r="BO231" s="16"/>
    </row>
    <row r="232" ht="15.75" customHeight="1">
      <c r="A232" s="5"/>
      <c r="B232" s="37"/>
      <c r="C232" s="37"/>
      <c r="D232" s="35"/>
      <c r="E232" s="36"/>
      <c r="F232" s="37"/>
      <c r="G232" s="37"/>
      <c r="H232" s="37"/>
      <c r="I232" s="37"/>
      <c r="J232" s="37"/>
      <c r="K232" s="37"/>
      <c r="L232" s="37"/>
      <c r="M232" s="37"/>
      <c r="N232" s="37"/>
      <c r="O232" s="37"/>
      <c r="P232" s="37"/>
      <c r="Q232" s="38"/>
      <c r="R232" s="39"/>
      <c r="S232" s="39"/>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40" t="str">
        <f t="shared" si="2"/>
        <v/>
      </c>
      <c r="AS232" s="40" t="str">
        <f t="shared" si="3"/>
        <v/>
      </c>
      <c r="AT232" s="40" t="str">
        <f t="shared" si="4"/>
        <v/>
      </c>
      <c r="AU232" s="41" t="str">
        <f t="shared" si="5"/>
        <v/>
      </c>
      <c r="AV232" s="42" t="str">
        <f t="shared" si="6"/>
        <v/>
      </c>
      <c r="AW232" s="25"/>
      <c r="AX232" s="17"/>
      <c r="AY232" s="17"/>
      <c r="AZ232" s="17"/>
      <c r="BA232" s="17"/>
      <c r="BB232" s="17"/>
      <c r="BC232" s="17"/>
      <c r="BD232" s="17"/>
      <c r="BE232" s="17"/>
      <c r="BF232" s="17"/>
      <c r="BG232" s="17"/>
      <c r="BH232" s="17"/>
      <c r="BI232" s="17"/>
      <c r="BJ232" s="17"/>
      <c r="BK232" s="17"/>
      <c r="BL232" s="17"/>
      <c r="BM232" s="16"/>
      <c r="BN232" s="16"/>
      <c r="BO232" s="16"/>
    </row>
    <row r="233" ht="15.75" customHeight="1">
      <c r="A233" s="5"/>
      <c r="B233" s="37"/>
      <c r="C233" s="37"/>
      <c r="D233" s="35"/>
      <c r="E233" s="36"/>
      <c r="F233" s="37"/>
      <c r="G233" s="37"/>
      <c r="H233" s="37"/>
      <c r="I233" s="37"/>
      <c r="J233" s="37"/>
      <c r="K233" s="37"/>
      <c r="L233" s="37"/>
      <c r="M233" s="37"/>
      <c r="N233" s="37"/>
      <c r="O233" s="37"/>
      <c r="P233" s="37"/>
      <c r="Q233" s="38"/>
      <c r="R233" s="39"/>
      <c r="S233" s="39"/>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40" t="str">
        <f t="shared" si="2"/>
        <v/>
      </c>
      <c r="AS233" s="40" t="str">
        <f t="shared" si="3"/>
        <v/>
      </c>
      <c r="AT233" s="40" t="str">
        <f t="shared" si="4"/>
        <v/>
      </c>
      <c r="AU233" s="41" t="str">
        <f t="shared" si="5"/>
        <v/>
      </c>
      <c r="AV233" s="42" t="str">
        <f t="shared" si="6"/>
        <v/>
      </c>
      <c r="AW233" s="25"/>
      <c r="AX233" s="17"/>
      <c r="AY233" s="17"/>
      <c r="AZ233" s="17"/>
      <c r="BA233" s="17"/>
      <c r="BB233" s="17"/>
      <c r="BC233" s="17"/>
      <c r="BD233" s="17"/>
      <c r="BE233" s="17"/>
      <c r="BF233" s="17"/>
      <c r="BG233" s="17"/>
      <c r="BH233" s="17"/>
      <c r="BI233" s="17"/>
      <c r="BJ233" s="17"/>
      <c r="BK233" s="17"/>
      <c r="BL233" s="17"/>
      <c r="BM233" s="16"/>
      <c r="BN233" s="16"/>
      <c r="BO233" s="16"/>
    </row>
    <row r="234" ht="15.75" customHeight="1">
      <c r="A234" s="5"/>
      <c r="B234" s="37"/>
      <c r="C234" s="37"/>
      <c r="D234" s="35"/>
      <c r="E234" s="36"/>
      <c r="F234" s="37"/>
      <c r="G234" s="37"/>
      <c r="H234" s="37"/>
      <c r="I234" s="37"/>
      <c r="J234" s="37"/>
      <c r="K234" s="37"/>
      <c r="L234" s="37"/>
      <c r="M234" s="37"/>
      <c r="N234" s="37"/>
      <c r="O234" s="37"/>
      <c r="P234" s="37"/>
      <c r="Q234" s="38"/>
      <c r="R234" s="39"/>
      <c r="S234" s="39"/>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40" t="str">
        <f t="shared" si="2"/>
        <v/>
      </c>
      <c r="AS234" s="40" t="str">
        <f t="shared" si="3"/>
        <v/>
      </c>
      <c r="AT234" s="40" t="str">
        <f t="shared" si="4"/>
        <v/>
      </c>
      <c r="AU234" s="41" t="str">
        <f t="shared" si="5"/>
        <v/>
      </c>
      <c r="AV234" s="42" t="str">
        <f t="shared" si="6"/>
        <v/>
      </c>
      <c r="AW234" s="25"/>
      <c r="AX234" s="17"/>
      <c r="AY234" s="17"/>
      <c r="AZ234" s="17"/>
      <c r="BA234" s="17"/>
      <c r="BB234" s="17"/>
      <c r="BC234" s="17"/>
      <c r="BD234" s="17"/>
      <c r="BE234" s="17"/>
      <c r="BF234" s="17"/>
      <c r="BG234" s="17"/>
      <c r="BH234" s="17"/>
      <c r="BI234" s="17"/>
      <c r="BJ234" s="17"/>
      <c r="BK234" s="17"/>
      <c r="BL234" s="17"/>
      <c r="BM234" s="16"/>
      <c r="BN234" s="16"/>
      <c r="BO234" s="16"/>
    </row>
    <row r="235" ht="15.75" customHeight="1">
      <c r="A235" s="5"/>
      <c r="B235" s="37"/>
      <c r="C235" s="37"/>
      <c r="D235" s="35"/>
      <c r="E235" s="36"/>
      <c r="F235" s="37"/>
      <c r="G235" s="37"/>
      <c r="H235" s="37"/>
      <c r="I235" s="37"/>
      <c r="J235" s="37"/>
      <c r="K235" s="37"/>
      <c r="L235" s="37"/>
      <c r="M235" s="37"/>
      <c r="N235" s="37"/>
      <c r="O235" s="37"/>
      <c r="P235" s="37"/>
      <c r="Q235" s="38"/>
      <c r="R235" s="39"/>
      <c r="S235" s="39"/>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40" t="str">
        <f t="shared" si="2"/>
        <v/>
      </c>
      <c r="AS235" s="40" t="str">
        <f t="shared" si="3"/>
        <v/>
      </c>
      <c r="AT235" s="40" t="str">
        <f t="shared" si="4"/>
        <v/>
      </c>
      <c r="AU235" s="41" t="str">
        <f t="shared" si="5"/>
        <v/>
      </c>
      <c r="AV235" s="42" t="str">
        <f t="shared" si="6"/>
        <v/>
      </c>
      <c r="AW235" s="25"/>
      <c r="AX235" s="17"/>
      <c r="AY235" s="17"/>
      <c r="AZ235" s="17"/>
      <c r="BA235" s="17"/>
      <c r="BB235" s="17"/>
      <c r="BC235" s="17"/>
      <c r="BD235" s="17"/>
      <c r="BE235" s="17"/>
      <c r="BF235" s="17"/>
      <c r="BG235" s="17"/>
      <c r="BH235" s="17"/>
      <c r="BI235" s="17"/>
      <c r="BJ235" s="17"/>
      <c r="BK235" s="17"/>
      <c r="BL235" s="17"/>
      <c r="BM235" s="16"/>
      <c r="BN235" s="16"/>
      <c r="BO235" s="16"/>
    </row>
    <row r="236" ht="15.75" customHeight="1">
      <c r="A236" s="5"/>
      <c r="B236" s="37"/>
      <c r="C236" s="37"/>
      <c r="D236" s="35"/>
      <c r="E236" s="36"/>
      <c r="F236" s="37"/>
      <c r="G236" s="37"/>
      <c r="H236" s="37"/>
      <c r="I236" s="37"/>
      <c r="J236" s="37"/>
      <c r="K236" s="37"/>
      <c r="L236" s="37"/>
      <c r="M236" s="37"/>
      <c r="N236" s="37"/>
      <c r="O236" s="37"/>
      <c r="P236" s="37"/>
      <c r="Q236" s="38"/>
      <c r="R236" s="39"/>
      <c r="S236" s="39"/>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40" t="str">
        <f t="shared" si="2"/>
        <v/>
      </c>
      <c r="AS236" s="40" t="str">
        <f t="shared" si="3"/>
        <v/>
      </c>
      <c r="AT236" s="40" t="str">
        <f t="shared" si="4"/>
        <v/>
      </c>
      <c r="AU236" s="41" t="str">
        <f t="shared" si="5"/>
        <v/>
      </c>
      <c r="AV236" s="42" t="str">
        <f t="shared" si="6"/>
        <v/>
      </c>
      <c r="AW236" s="25"/>
      <c r="AX236" s="17"/>
      <c r="AY236" s="17"/>
      <c r="AZ236" s="17"/>
      <c r="BA236" s="17"/>
      <c r="BB236" s="17"/>
      <c r="BC236" s="17"/>
      <c r="BD236" s="17"/>
      <c r="BE236" s="17"/>
      <c r="BF236" s="17"/>
      <c r="BG236" s="17"/>
      <c r="BH236" s="17"/>
      <c r="BI236" s="17"/>
      <c r="BJ236" s="17"/>
      <c r="BK236" s="17"/>
      <c r="BL236" s="17"/>
      <c r="BM236" s="16"/>
      <c r="BN236" s="16"/>
      <c r="BO236" s="16"/>
    </row>
    <row r="237" ht="15.75" customHeight="1">
      <c r="A237" s="5"/>
      <c r="B237" s="37"/>
      <c r="C237" s="37"/>
      <c r="D237" s="35"/>
      <c r="E237" s="36"/>
      <c r="F237" s="37"/>
      <c r="G237" s="37"/>
      <c r="H237" s="37"/>
      <c r="I237" s="37"/>
      <c r="J237" s="37"/>
      <c r="K237" s="37"/>
      <c r="L237" s="37"/>
      <c r="M237" s="37"/>
      <c r="N237" s="37"/>
      <c r="O237" s="37"/>
      <c r="P237" s="37"/>
      <c r="Q237" s="38"/>
      <c r="R237" s="39"/>
      <c r="S237" s="39"/>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40" t="str">
        <f t="shared" si="2"/>
        <v/>
      </c>
      <c r="AS237" s="40" t="str">
        <f t="shared" si="3"/>
        <v/>
      </c>
      <c r="AT237" s="40" t="str">
        <f t="shared" si="4"/>
        <v/>
      </c>
      <c r="AU237" s="41" t="str">
        <f t="shared" si="5"/>
        <v/>
      </c>
      <c r="AV237" s="42" t="str">
        <f t="shared" si="6"/>
        <v/>
      </c>
      <c r="AW237" s="25"/>
      <c r="AX237" s="17"/>
      <c r="AY237" s="17"/>
      <c r="AZ237" s="17"/>
      <c r="BA237" s="17"/>
      <c r="BB237" s="17"/>
      <c r="BC237" s="17"/>
      <c r="BD237" s="17"/>
      <c r="BE237" s="17"/>
      <c r="BF237" s="17"/>
      <c r="BG237" s="17"/>
      <c r="BH237" s="17"/>
      <c r="BI237" s="17"/>
      <c r="BJ237" s="17"/>
      <c r="BK237" s="17"/>
      <c r="BL237" s="17"/>
      <c r="BM237" s="16"/>
      <c r="BN237" s="16"/>
      <c r="BO237" s="16"/>
    </row>
    <row r="238" ht="15.75" customHeight="1">
      <c r="A238" s="5"/>
      <c r="B238" s="37"/>
      <c r="C238" s="37"/>
      <c r="D238" s="35"/>
      <c r="E238" s="36"/>
      <c r="F238" s="37"/>
      <c r="G238" s="37"/>
      <c r="H238" s="37"/>
      <c r="I238" s="37"/>
      <c r="J238" s="37"/>
      <c r="K238" s="37"/>
      <c r="L238" s="37"/>
      <c r="M238" s="37"/>
      <c r="N238" s="37"/>
      <c r="O238" s="37"/>
      <c r="P238" s="37"/>
      <c r="Q238" s="38"/>
      <c r="R238" s="39"/>
      <c r="S238" s="39"/>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40" t="str">
        <f t="shared" si="2"/>
        <v/>
      </c>
      <c r="AS238" s="40" t="str">
        <f t="shared" si="3"/>
        <v/>
      </c>
      <c r="AT238" s="40" t="str">
        <f t="shared" si="4"/>
        <v/>
      </c>
      <c r="AU238" s="41" t="str">
        <f t="shared" si="5"/>
        <v/>
      </c>
      <c r="AV238" s="42" t="str">
        <f t="shared" si="6"/>
        <v/>
      </c>
      <c r="AW238" s="25"/>
      <c r="AX238" s="17"/>
      <c r="AY238" s="17"/>
      <c r="AZ238" s="17"/>
      <c r="BA238" s="17"/>
      <c r="BB238" s="17"/>
      <c r="BC238" s="17"/>
      <c r="BD238" s="17"/>
      <c r="BE238" s="17"/>
      <c r="BF238" s="17"/>
      <c r="BG238" s="17"/>
      <c r="BH238" s="17"/>
      <c r="BI238" s="17"/>
      <c r="BJ238" s="17"/>
      <c r="BK238" s="17"/>
      <c r="BL238" s="17"/>
      <c r="BM238" s="16"/>
      <c r="BN238" s="16"/>
      <c r="BO238" s="16"/>
    </row>
    <row r="239" ht="15.75" customHeight="1">
      <c r="A239" s="5"/>
      <c r="B239" s="37"/>
      <c r="C239" s="37"/>
      <c r="D239" s="35"/>
      <c r="E239" s="36"/>
      <c r="F239" s="37"/>
      <c r="G239" s="37"/>
      <c r="H239" s="37"/>
      <c r="I239" s="37"/>
      <c r="J239" s="37"/>
      <c r="K239" s="37"/>
      <c r="L239" s="37"/>
      <c r="M239" s="37"/>
      <c r="N239" s="37"/>
      <c r="O239" s="37"/>
      <c r="P239" s="37"/>
      <c r="Q239" s="38"/>
      <c r="R239" s="39"/>
      <c r="S239" s="39"/>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40" t="str">
        <f t="shared" si="2"/>
        <v/>
      </c>
      <c r="AS239" s="40" t="str">
        <f t="shared" si="3"/>
        <v/>
      </c>
      <c r="AT239" s="40" t="str">
        <f t="shared" si="4"/>
        <v/>
      </c>
      <c r="AU239" s="41" t="str">
        <f t="shared" si="5"/>
        <v/>
      </c>
      <c r="AV239" s="42" t="str">
        <f t="shared" si="6"/>
        <v/>
      </c>
      <c r="AW239" s="25"/>
      <c r="AX239" s="17"/>
      <c r="AY239" s="17"/>
      <c r="AZ239" s="17"/>
      <c r="BA239" s="17"/>
      <c r="BB239" s="17"/>
      <c r="BC239" s="17"/>
      <c r="BD239" s="17"/>
      <c r="BE239" s="17"/>
      <c r="BF239" s="17"/>
      <c r="BG239" s="17"/>
      <c r="BH239" s="17"/>
      <c r="BI239" s="17"/>
      <c r="BJ239" s="17"/>
      <c r="BK239" s="17"/>
      <c r="BL239" s="17"/>
      <c r="BM239" s="16"/>
      <c r="BN239" s="16"/>
      <c r="BO239" s="16"/>
    </row>
    <row r="240" ht="15.75" customHeight="1">
      <c r="A240" s="5"/>
      <c r="B240" s="37"/>
      <c r="C240" s="37"/>
      <c r="D240" s="35"/>
      <c r="E240" s="36"/>
      <c r="F240" s="37"/>
      <c r="G240" s="37"/>
      <c r="H240" s="37"/>
      <c r="I240" s="37"/>
      <c r="J240" s="37"/>
      <c r="K240" s="37"/>
      <c r="L240" s="37"/>
      <c r="M240" s="37"/>
      <c r="N240" s="37"/>
      <c r="O240" s="37"/>
      <c r="P240" s="37"/>
      <c r="Q240" s="38"/>
      <c r="R240" s="39"/>
      <c r="S240" s="39"/>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40" t="str">
        <f t="shared" si="2"/>
        <v/>
      </c>
      <c r="AS240" s="40" t="str">
        <f t="shared" si="3"/>
        <v/>
      </c>
      <c r="AT240" s="40" t="str">
        <f t="shared" si="4"/>
        <v/>
      </c>
      <c r="AU240" s="41" t="str">
        <f t="shared" si="5"/>
        <v/>
      </c>
      <c r="AV240" s="42" t="str">
        <f t="shared" si="6"/>
        <v/>
      </c>
      <c r="AW240" s="25"/>
      <c r="AX240" s="17"/>
      <c r="AY240" s="17"/>
      <c r="AZ240" s="17"/>
      <c r="BA240" s="17"/>
      <c r="BB240" s="17"/>
      <c r="BC240" s="17"/>
      <c r="BD240" s="17"/>
      <c r="BE240" s="17"/>
      <c r="BF240" s="17"/>
      <c r="BG240" s="17"/>
      <c r="BH240" s="17"/>
      <c r="BI240" s="17"/>
      <c r="BJ240" s="17"/>
      <c r="BK240" s="17"/>
      <c r="BL240" s="17"/>
      <c r="BM240" s="16"/>
      <c r="BN240" s="16"/>
      <c r="BO240" s="16"/>
    </row>
    <row r="241" ht="15.75" customHeight="1">
      <c r="A241" s="5"/>
      <c r="B241" s="37"/>
      <c r="C241" s="37"/>
      <c r="D241" s="35"/>
      <c r="E241" s="36"/>
      <c r="F241" s="37"/>
      <c r="G241" s="37"/>
      <c r="H241" s="37"/>
      <c r="I241" s="37"/>
      <c r="J241" s="37"/>
      <c r="K241" s="37"/>
      <c r="L241" s="37"/>
      <c r="M241" s="37"/>
      <c r="N241" s="37"/>
      <c r="O241" s="37"/>
      <c r="P241" s="37"/>
      <c r="Q241" s="38"/>
      <c r="R241" s="39"/>
      <c r="S241" s="39"/>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40" t="str">
        <f t="shared" si="2"/>
        <v/>
      </c>
      <c r="AS241" s="40" t="str">
        <f t="shared" si="3"/>
        <v/>
      </c>
      <c r="AT241" s="40" t="str">
        <f t="shared" si="4"/>
        <v/>
      </c>
      <c r="AU241" s="41" t="str">
        <f t="shared" si="5"/>
        <v/>
      </c>
      <c r="AV241" s="42" t="str">
        <f t="shared" si="6"/>
        <v/>
      </c>
      <c r="AW241" s="25"/>
      <c r="AX241" s="17"/>
      <c r="AY241" s="17"/>
      <c r="AZ241" s="17"/>
      <c r="BA241" s="17"/>
      <c r="BB241" s="17"/>
      <c r="BC241" s="17"/>
      <c r="BD241" s="17"/>
      <c r="BE241" s="17"/>
      <c r="BF241" s="17"/>
      <c r="BG241" s="17"/>
      <c r="BH241" s="17"/>
      <c r="BI241" s="17"/>
      <c r="BJ241" s="17"/>
      <c r="BK241" s="17"/>
      <c r="BL241" s="17"/>
      <c r="BM241" s="16"/>
      <c r="BN241" s="16"/>
      <c r="BO241" s="16"/>
    </row>
    <row r="242" ht="15.75" customHeight="1">
      <c r="A242" s="5"/>
      <c r="B242" s="37"/>
      <c r="C242" s="37"/>
      <c r="D242" s="35"/>
      <c r="E242" s="36"/>
      <c r="F242" s="37"/>
      <c r="G242" s="37"/>
      <c r="H242" s="37"/>
      <c r="I242" s="37"/>
      <c r="J242" s="37"/>
      <c r="K242" s="37"/>
      <c r="L242" s="37"/>
      <c r="M242" s="37"/>
      <c r="N242" s="37"/>
      <c r="O242" s="37"/>
      <c r="P242" s="37"/>
      <c r="Q242" s="38"/>
      <c r="R242" s="39"/>
      <c r="S242" s="39"/>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40" t="str">
        <f t="shared" si="2"/>
        <v/>
      </c>
      <c r="AS242" s="40" t="str">
        <f t="shared" si="3"/>
        <v/>
      </c>
      <c r="AT242" s="40" t="str">
        <f t="shared" si="4"/>
        <v/>
      </c>
      <c r="AU242" s="41" t="str">
        <f t="shared" si="5"/>
        <v/>
      </c>
      <c r="AV242" s="42" t="str">
        <f t="shared" si="6"/>
        <v/>
      </c>
      <c r="AW242" s="25"/>
      <c r="AX242" s="17"/>
      <c r="AY242" s="17"/>
      <c r="AZ242" s="17"/>
      <c r="BA242" s="17"/>
      <c r="BB242" s="17"/>
      <c r="BC242" s="17"/>
      <c r="BD242" s="17"/>
      <c r="BE242" s="17"/>
      <c r="BF242" s="17"/>
      <c r="BG242" s="17"/>
      <c r="BH242" s="17"/>
      <c r="BI242" s="17"/>
      <c r="BJ242" s="17"/>
      <c r="BK242" s="17"/>
      <c r="BL242" s="17"/>
      <c r="BM242" s="16"/>
      <c r="BN242" s="16"/>
      <c r="BO242" s="16"/>
    </row>
    <row r="243" ht="15.75" customHeight="1">
      <c r="A243" s="5"/>
      <c r="B243" s="37"/>
      <c r="C243" s="37"/>
      <c r="D243" s="35"/>
      <c r="E243" s="36"/>
      <c r="F243" s="37"/>
      <c r="G243" s="37"/>
      <c r="H243" s="37"/>
      <c r="I243" s="37"/>
      <c r="J243" s="37"/>
      <c r="K243" s="37"/>
      <c r="L243" s="37"/>
      <c r="M243" s="37"/>
      <c r="N243" s="37"/>
      <c r="O243" s="37"/>
      <c r="P243" s="37"/>
      <c r="Q243" s="38"/>
      <c r="R243" s="39"/>
      <c r="S243" s="39"/>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40" t="str">
        <f t="shared" si="2"/>
        <v/>
      </c>
      <c r="AS243" s="40" t="str">
        <f t="shared" si="3"/>
        <v/>
      </c>
      <c r="AT243" s="40" t="str">
        <f t="shared" si="4"/>
        <v/>
      </c>
      <c r="AU243" s="41" t="str">
        <f t="shared" si="5"/>
        <v/>
      </c>
      <c r="AV243" s="42" t="str">
        <f t="shared" si="6"/>
        <v/>
      </c>
      <c r="AW243" s="25"/>
      <c r="AX243" s="17"/>
      <c r="AY243" s="17"/>
      <c r="AZ243" s="17"/>
      <c r="BA243" s="17"/>
      <c r="BB243" s="17"/>
      <c r="BC243" s="17"/>
      <c r="BD243" s="17"/>
      <c r="BE243" s="17"/>
      <c r="BF243" s="17"/>
      <c r="BG243" s="17"/>
      <c r="BH243" s="17"/>
      <c r="BI243" s="17"/>
      <c r="BJ243" s="17"/>
      <c r="BK243" s="17"/>
      <c r="BL243" s="17"/>
      <c r="BM243" s="16"/>
      <c r="BN243" s="16"/>
      <c r="BO243" s="16"/>
    </row>
    <row r="244" ht="15.75" customHeight="1">
      <c r="A244" s="5"/>
      <c r="B244" s="37"/>
      <c r="C244" s="37"/>
      <c r="D244" s="35"/>
      <c r="E244" s="36"/>
      <c r="F244" s="37"/>
      <c r="G244" s="37"/>
      <c r="H244" s="37"/>
      <c r="I244" s="37"/>
      <c r="J244" s="37"/>
      <c r="K244" s="37"/>
      <c r="L244" s="37"/>
      <c r="M244" s="37"/>
      <c r="N244" s="37"/>
      <c r="O244" s="37"/>
      <c r="P244" s="37"/>
      <c r="Q244" s="38"/>
      <c r="R244" s="39"/>
      <c r="S244" s="39"/>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40" t="str">
        <f t="shared" si="2"/>
        <v/>
      </c>
      <c r="AS244" s="40" t="str">
        <f t="shared" si="3"/>
        <v/>
      </c>
      <c r="AT244" s="40" t="str">
        <f t="shared" si="4"/>
        <v/>
      </c>
      <c r="AU244" s="41" t="str">
        <f t="shared" si="5"/>
        <v/>
      </c>
      <c r="AV244" s="42" t="str">
        <f t="shared" si="6"/>
        <v/>
      </c>
      <c r="AW244" s="25"/>
      <c r="AX244" s="17"/>
      <c r="AY244" s="17"/>
      <c r="AZ244" s="17"/>
      <c r="BA244" s="17"/>
      <c r="BB244" s="17"/>
      <c r="BC244" s="17"/>
      <c r="BD244" s="17"/>
      <c r="BE244" s="17"/>
      <c r="BF244" s="17"/>
      <c r="BG244" s="17"/>
      <c r="BH244" s="17"/>
      <c r="BI244" s="17"/>
      <c r="BJ244" s="17"/>
      <c r="BK244" s="17"/>
      <c r="BL244" s="17"/>
      <c r="BM244" s="16"/>
      <c r="BN244" s="16"/>
      <c r="BO244" s="16"/>
    </row>
    <row r="245" ht="15.75" customHeight="1">
      <c r="A245" s="5"/>
      <c r="B245" s="37"/>
      <c r="C245" s="37"/>
      <c r="D245" s="35"/>
      <c r="E245" s="36"/>
      <c r="F245" s="37"/>
      <c r="G245" s="37"/>
      <c r="H245" s="37"/>
      <c r="I245" s="37"/>
      <c r="J245" s="37"/>
      <c r="K245" s="37"/>
      <c r="L245" s="37"/>
      <c r="M245" s="37"/>
      <c r="N245" s="37"/>
      <c r="O245" s="37"/>
      <c r="P245" s="37"/>
      <c r="Q245" s="38"/>
      <c r="R245" s="39"/>
      <c r="S245" s="39"/>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40" t="str">
        <f t="shared" si="2"/>
        <v/>
      </c>
      <c r="AS245" s="40" t="str">
        <f t="shared" si="3"/>
        <v/>
      </c>
      <c r="AT245" s="40" t="str">
        <f t="shared" si="4"/>
        <v/>
      </c>
      <c r="AU245" s="41" t="str">
        <f t="shared" si="5"/>
        <v/>
      </c>
      <c r="AV245" s="42" t="str">
        <f t="shared" si="6"/>
        <v/>
      </c>
      <c r="AW245" s="25"/>
      <c r="AX245" s="17"/>
      <c r="AY245" s="17"/>
      <c r="AZ245" s="17"/>
      <c r="BA245" s="17"/>
      <c r="BB245" s="17"/>
      <c r="BC245" s="17"/>
      <c r="BD245" s="17"/>
      <c r="BE245" s="17"/>
      <c r="BF245" s="17"/>
      <c r="BG245" s="17"/>
      <c r="BH245" s="17"/>
      <c r="BI245" s="17"/>
      <c r="BJ245" s="17"/>
      <c r="BK245" s="17"/>
      <c r="BL245" s="17"/>
      <c r="BM245" s="16"/>
      <c r="BN245" s="16"/>
      <c r="BO245" s="16"/>
    </row>
    <row r="246" ht="15.75" customHeight="1">
      <c r="A246" s="5"/>
      <c r="B246" s="37"/>
      <c r="C246" s="37"/>
      <c r="D246" s="35"/>
      <c r="E246" s="36"/>
      <c r="F246" s="37"/>
      <c r="G246" s="37"/>
      <c r="H246" s="37"/>
      <c r="I246" s="37"/>
      <c r="J246" s="37"/>
      <c r="K246" s="37"/>
      <c r="L246" s="37"/>
      <c r="M246" s="37"/>
      <c r="N246" s="37"/>
      <c r="O246" s="37"/>
      <c r="P246" s="37"/>
      <c r="Q246" s="38"/>
      <c r="R246" s="39"/>
      <c r="S246" s="39"/>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40" t="str">
        <f t="shared" si="2"/>
        <v/>
      </c>
      <c r="AS246" s="40" t="str">
        <f t="shared" si="3"/>
        <v/>
      </c>
      <c r="AT246" s="40" t="str">
        <f t="shared" si="4"/>
        <v/>
      </c>
      <c r="AU246" s="41" t="str">
        <f t="shared" si="5"/>
        <v/>
      </c>
      <c r="AV246" s="42" t="str">
        <f t="shared" si="6"/>
        <v/>
      </c>
      <c r="AW246" s="25"/>
      <c r="AX246" s="17"/>
      <c r="AY246" s="17"/>
      <c r="AZ246" s="17"/>
      <c r="BA246" s="17"/>
      <c r="BB246" s="17"/>
      <c r="BC246" s="17"/>
      <c r="BD246" s="17"/>
      <c r="BE246" s="17"/>
      <c r="BF246" s="17"/>
      <c r="BG246" s="17"/>
      <c r="BH246" s="17"/>
      <c r="BI246" s="17"/>
      <c r="BJ246" s="17"/>
      <c r="BK246" s="17"/>
      <c r="BL246" s="17"/>
      <c r="BM246" s="16"/>
      <c r="BN246" s="16"/>
      <c r="BO246" s="16"/>
    </row>
    <row r="247" ht="15.75" customHeight="1">
      <c r="A247" s="5"/>
      <c r="B247" s="37"/>
      <c r="C247" s="37"/>
      <c r="D247" s="35"/>
      <c r="E247" s="36"/>
      <c r="F247" s="37"/>
      <c r="G247" s="37"/>
      <c r="H247" s="37"/>
      <c r="I247" s="37"/>
      <c r="J247" s="37"/>
      <c r="K247" s="37"/>
      <c r="L247" s="37"/>
      <c r="M247" s="37"/>
      <c r="N247" s="37"/>
      <c r="O247" s="37"/>
      <c r="P247" s="37"/>
      <c r="Q247" s="38"/>
      <c r="R247" s="39"/>
      <c r="S247" s="39"/>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40" t="str">
        <f t="shared" si="2"/>
        <v/>
      </c>
      <c r="AS247" s="40" t="str">
        <f t="shared" si="3"/>
        <v/>
      </c>
      <c r="AT247" s="40" t="str">
        <f t="shared" si="4"/>
        <v/>
      </c>
      <c r="AU247" s="41" t="str">
        <f t="shared" si="5"/>
        <v/>
      </c>
      <c r="AV247" s="42" t="str">
        <f t="shared" si="6"/>
        <v/>
      </c>
      <c r="AW247" s="25"/>
      <c r="AX247" s="17"/>
      <c r="AY247" s="17"/>
      <c r="AZ247" s="17"/>
      <c r="BA247" s="17"/>
      <c r="BB247" s="17"/>
      <c r="BC247" s="17"/>
      <c r="BD247" s="17"/>
      <c r="BE247" s="17"/>
      <c r="BF247" s="17"/>
      <c r="BG247" s="17"/>
      <c r="BH247" s="17"/>
      <c r="BI247" s="17"/>
      <c r="BJ247" s="17"/>
      <c r="BK247" s="17"/>
      <c r="BL247" s="17"/>
      <c r="BM247" s="16"/>
      <c r="BN247" s="16"/>
      <c r="BO247" s="16"/>
    </row>
    <row r="248" ht="15.75" customHeight="1">
      <c r="A248" s="5"/>
      <c r="B248" s="37"/>
      <c r="C248" s="37"/>
      <c r="D248" s="35"/>
      <c r="E248" s="36"/>
      <c r="F248" s="37"/>
      <c r="G248" s="37"/>
      <c r="H248" s="37"/>
      <c r="I248" s="37"/>
      <c r="J248" s="37"/>
      <c r="K248" s="37"/>
      <c r="L248" s="37"/>
      <c r="M248" s="37"/>
      <c r="N248" s="37"/>
      <c r="O248" s="37"/>
      <c r="P248" s="37"/>
      <c r="Q248" s="38"/>
      <c r="R248" s="39"/>
      <c r="S248" s="39"/>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40" t="str">
        <f t="shared" si="2"/>
        <v/>
      </c>
      <c r="AS248" s="40" t="str">
        <f t="shared" si="3"/>
        <v/>
      </c>
      <c r="AT248" s="40" t="str">
        <f t="shared" si="4"/>
        <v/>
      </c>
      <c r="AU248" s="41" t="str">
        <f t="shared" si="5"/>
        <v/>
      </c>
      <c r="AV248" s="42" t="str">
        <f t="shared" si="6"/>
        <v/>
      </c>
      <c r="AW248" s="25"/>
      <c r="AX248" s="17"/>
      <c r="AY248" s="17"/>
      <c r="AZ248" s="17"/>
      <c r="BA248" s="17"/>
      <c r="BB248" s="17"/>
      <c r="BC248" s="17"/>
      <c r="BD248" s="17"/>
      <c r="BE248" s="17"/>
      <c r="BF248" s="17"/>
      <c r="BG248" s="17"/>
      <c r="BH248" s="17"/>
      <c r="BI248" s="17"/>
      <c r="BJ248" s="17"/>
      <c r="BK248" s="17"/>
      <c r="BL248" s="17"/>
      <c r="BM248" s="16"/>
      <c r="BN248" s="16"/>
      <c r="BO248" s="16"/>
    </row>
    <row r="249" ht="15.75" customHeight="1">
      <c r="A249" s="5"/>
      <c r="B249" s="37"/>
      <c r="C249" s="37"/>
      <c r="D249" s="35"/>
      <c r="E249" s="36"/>
      <c r="F249" s="37"/>
      <c r="G249" s="37"/>
      <c r="H249" s="37"/>
      <c r="I249" s="37"/>
      <c r="J249" s="37"/>
      <c r="K249" s="37"/>
      <c r="L249" s="37"/>
      <c r="M249" s="37"/>
      <c r="N249" s="37"/>
      <c r="O249" s="37"/>
      <c r="P249" s="37"/>
      <c r="Q249" s="38"/>
      <c r="R249" s="39"/>
      <c r="S249" s="39"/>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40" t="str">
        <f t="shared" si="2"/>
        <v/>
      </c>
      <c r="AS249" s="40" t="str">
        <f t="shared" si="3"/>
        <v/>
      </c>
      <c r="AT249" s="40" t="str">
        <f t="shared" si="4"/>
        <v/>
      </c>
      <c r="AU249" s="41" t="str">
        <f t="shared" si="5"/>
        <v/>
      </c>
      <c r="AV249" s="42" t="str">
        <f t="shared" si="6"/>
        <v/>
      </c>
      <c r="AW249" s="25"/>
      <c r="AX249" s="17"/>
      <c r="AY249" s="17"/>
      <c r="AZ249" s="17"/>
      <c r="BA249" s="17"/>
      <c r="BB249" s="17"/>
      <c r="BC249" s="17"/>
      <c r="BD249" s="17"/>
      <c r="BE249" s="17"/>
      <c r="BF249" s="17"/>
      <c r="BG249" s="17"/>
      <c r="BH249" s="17"/>
      <c r="BI249" s="17"/>
      <c r="BJ249" s="17"/>
      <c r="BK249" s="17"/>
      <c r="BL249" s="17"/>
      <c r="BM249" s="16"/>
      <c r="BN249" s="16"/>
      <c r="BO249" s="16"/>
    </row>
    <row r="250" ht="15.75" customHeight="1">
      <c r="A250" s="5"/>
      <c r="B250" s="37"/>
      <c r="C250" s="37"/>
      <c r="D250" s="35"/>
      <c r="E250" s="36"/>
      <c r="F250" s="37"/>
      <c r="G250" s="37"/>
      <c r="H250" s="37"/>
      <c r="I250" s="37"/>
      <c r="J250" s="37"/>
      <c r="K250" s="37"/>
      <c r="L250" s="37"/>
      <c r="M250" s="37"/>
      <c r="N250" s="37"/>
      <c r="O250" s="37"/>
      <c r="P250" s="37"/>
      <c r="Q250" s="38"/>
      <c r="R250" s="39"/>
      <c r="S250" s="39"/>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40" t="str">
        <f t="shared" si="2"/>
        <v/>
      </c>
      <c r="AS250" s="40" t="str">
        <f t="shared" si="3"/>
        <v/>
      </c>
      <c r="AT250" s="40" t="str">
        <f t="shared" si="4"/>
        <v/>
      </c>
      <c r="AU250" s="41" t="str">
        <f t="shared" si="5"/>
        <v/>
      </c>
      <c r="AV250" s="42" t="str">
        <f t="shared" si="6"/>
        <v/>
      </c>
      <c r="AW250" s="25"/>
      <c r="AX250" s="17"/>
      <c r="AY250" s="17"/>
      <c r="AZ250" s="17"/>
      <c r="BA250" s="17"/>
      <c r="BB250" s="17"/>
      <c r="BC250" s="17"/>
      <c r="BD250" s="17"/>
      <c r="BE250" s="17"/>
      <c r="BF250" s="17"/>
      <c r="BG250" s="17"/>
      <c r="BH250" s="17"/>
      <c r="BI250" s="17"/>
      <c r="BJ250" s="17"/>
      <c r="BK250" s="17"/>
      <c r="BL250" s="17"/>
      <c r="BM250" s="16"/>
      <c r="BN250" s="16"/>
      <c r="BO250" s="16"/>
    </row>
    <row r="251" ht="15.75" customHeight="1">
      <c r="A251" s="5"/>
      <c r="B251" s="37"/>
      <c r="C251" s="37"/>
      <c r="D251" s="35"/>
      <c r="E251" s="36"/>
      <c r="F251" s="37"/>
      <c r="G251" s="37"/>
      <c r="H251" s="37"/>
      <c r="I251" s="37"/>
      <c r="J251" s="37"/>
      <c r="K251" s="37"/>
      <c r="L251" s="37"/>
      <c r="M251" s="37"/>
      <c r="N251" s="37"/>
      <c r="O251" s="37"/>
      <c r="P251" s="37"/>
      <c r="Q251" s="38"/>
      <c r="R251" s="39"/>
      <c r="S251" s="39"/>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40" t="str">
        <f t="shared" si="2"/>
        <v/>
      </c>
      <c r="AS251" s="40" t="str">
        <f t="shared" si="3"/>
        <v/>
      </c>
      <c r="AT251" s="40" t="str">
        <f t="shared" si="4"/>
        <v/>
      </c>
      <c r="AU251" s="41" t="str">
        <f t="shared" si="5"/>
        <v/>
      </c>
      <c r="AV251" s="42" t="str">
        <f t="shared" si="6"/>
        <v/>
      </c>
      <c r="AW251" s="25"/>
      <c r="AX251" s="17"/>
      <c r="AY251" s="17"/>
      <c r="AZ251" s="17"/>
      <c r="BA251" s="17"/>
      <c r="BB251" s="17"/>
      <c r="BC251" s="17"/>
      <c r="BD251" s="17"/>
      <c r="BE251" s="17"/>
      <c r="BF251" s="17"/>
      <c r="BG251" s="17"/>
      <c r="BH251" s="17"/>
      <c r="BI251" s="17"/>
      <c r="BJ251" s="17"/>
      <c r="BK251" s="17"/>
      <c r="BL251" s="17"/>
      <c r="BM251" s="16"/>
      <c r="BN251" s="16"/>
      <c r="BO251" s="16"/>
    </row>
    <row r="252" ht="15.75" customHeight="1">
      <c r="A252" s="5"/>
      <c r="B252" s="37"/>
      <c r="C252" s="37"/>
      <c r="D252" s="35"/>
      <c r="E252" s="36"/>
      <c r="F252" s="37"/>
      <c r="G252" s="37"/>
      <c r="H252" s="37"/>
      <c r="I252" s="37"/>
      <c r="J252" s="37"/>
      <c r="K252" s="37"/>
      <c r="L252" s="37"/>
      <c r="M252" s="37"/>
      <c r="N252" s="37"/>
      <c r="O252" s="37"/>
      <c r="P252" s="37"/>
      <c r="Q252" s="38"/>
      <c r="R252" s="39"/>
      <c r="S252" s="39"/>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40" t="str">
        <f t="shared" si="2"/>
        <v/>
      </c>
      <c r="AS252" s="40" t="str">
        <f t="shared" si="3"/>
        <v/>
      </c>
      <c r="AT252" s="40" t="str">
        <f t="shared" si="4"/>
        <v/>
      </c>
      <c r="AU252" s="41" t="str">
        <f t="shared" si="5"/>
        <v/>
      </c>
      <c r="AV252" s="42" t="str">
        <f t="shared" si="6"/>
        <v/>
      </c>
      <c r="AW252" s="25"/>
      <c r="AX252" s="17"/>
      <c r="AY252" s="17"/>
      <c r="AZ252" s="17"/>
      <c r="BA252" s="17"/>
      <c r="BB252" s="17"/>
      <c r="BC252" s="17"/>
      <c r="BD252" s="17"/>
      <c r="BE252" s="17"/>
      <c r="BF252" s="17"/>
      <c r="BG252" s="17"/>
      <c r="BH252" s="17"/>
      <c r="BI252" s="17"/>
      <c r="BJ252" s="17"/>
      <c r="BK252" s="17"/>
      <c r="BL252" s="17"/>
      <c r="BM252" s="16"/>
      <c r="BN252" s="16"/>
      <c r="BO252" s="16"/>
    </row>
    <row r="253" ht="15.75" customHeight="1">
      <c r="A253" s="5"/>
      <c r="B253" s="37"/>
      <c r="C253" s="37"/>
      <c r="D253" s="35"/>
      <c r="E253" s="36"/>
      <c r="F253" s="37"/>
      <c r="G253" s="37"/>
      <c r="H253" s="37"/>
      <c r="I253" s="37"/>
      <c r="J253" s="37"/>
      <c r="K253" s="37"/>
      <c r="L253" s="37"/>
      <c r="M253" s="37"/>
      <c r="N253" s="37"/>
      <c r="O253" s="37"/>
      <c r="P253" s="37"/>
      <c r="Q253" s="38"/>
      <c r="R253" s="39"/>
      <c r="S253" s="39"/>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40" t="str">
        <f t="shared" si="2"/>
        <v/>
      </c>
      <c r="AS253" s="40" t="str">
        <f t="shared" si="3"/>
        <v/>
      </c>
      <c r="AT253" s="40" t="str">
        <f t="shared" si="4"/>
        <v/>
      </c>
      <c r="AU253" s="41" t="str">
        <f t="shared" si="5"/>
        <v/>
      </c>
      <c r="AV253" s="42" t="str">
        <f t="shared" si="6"/>
        <v/>
      </c>
      <c r="AW253" s="25"/>
      <c r="AX253" s="17"/>
      <c r="AY253" s="17"/>
      <c r="AZ253" s="17"/>
      <c r="BA253" s="17"/>
      <c r="BB253" s="17"/>
      <c r="BC253" s="17"/>
      <c r="BD253" s="17"/>
      <c r="BE253" s="17"/>
      <c r="BF253" s="17"/>
      <c r="BG253" s="17"/>
      <c r="BH253" s="17"/>
      <c r="BI253" s="17"/>
      <c r="BJ253" s="17"/>
      <c r="BK253" s="17"/>
      <c r="BL253" s="17"/>
      <c r="BM253" s="16"/>
      <c r="BN253" s="16"/>
      <c r="BO253" s="16"/>
    </row>
    <row r="254" ht="15.75" customHeight="1">
      <c r="A254" s="5"/>
      <c r="B254" s="37"/>
      <c r="C254" s="37"/>
      <c r="D254" s="35"/>
      <c r="E254" s="36"/>
      <c r="F254" s="37"/>
      <c r="G254" s="37"/>
      <c r="H254" s="37"/>
      <c r="I254" s="37"/>
      <c r="J254" s="37"/>
      <c r="K254" s="37"/>
      <c r="L254" s="37"/>
      <c r="M254" s="37"/>
      <c r="N254" s="37"/>
      <c r="O254" s="37"/>
      <c r="P254" s="37"/>
      <c r="Q254" s="38"/>
      <c r="R254" s="39"/>
      <c r="S254" s="39"/>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40" t="str">
        <f t="shared" si="2"/>
        <v/>
      </c>
      <c r="AS254" s="40" t="str">
        <f t="shared" si="3"/>
        <v/>
      </c>
      <c r="AT254" s="40" t="str">
        <f t="shared" si="4"/>
        <v/>
      </c>
      <c r="AU254" s="41" t="str">
        <f t="shared" si="5"/>
        <v/>
      </c>
      <c r="AV254" s="42" t="str">
        <f t="shared" si="6"/>
        <v/>
      </c>
      <c r="AW254" s="25"/>
      <c r="AX254" s="17"/>
      <c r="AY254" s="17"/>
      <c r="AZ254" s="17"/>
      <c r="BA254" s="17"/>
      <c r="BB254" s="17"/>
      <c r="BC254" s="17"/>
      <c r="BD254" s="17"/>
      <c r="BE254" s="17"/>
      <c r="BF254" s="17"/>
      <c r="BG254" s="17"/>
      <c r="BH254" s="17"/>
      <c r="BI254" s="17"/>
      <c r="BJ254" s="17"/>
      <c r="BK254" s="17"/>
      <c r="BL254" s="17"/>
      <c r="BM254" s="16"/>
      <c r="BN254" s="16"/>
      <c r="BO254" s="16"/>
    </row>
    <row r="255" ht="15.75" customHeight="1">
      <c r="A255" s="5"/>
      <c r="B255" s="37"/>
      <c r="C255" s="37"/>
      <c r="D255" s="35"/>
      <c r="E255" s="36"/>
      <c r="F255" s="37"/>
      <c r="G255" s="37"/>
      <c r="H255" s="37"/>
      <c r="I255" s="37"/>
      <c r="J255" s="37"/>
      <c r="K255" s="37"/>
      <c r="L255" s="37"/>
      <c r="M255" s="37"/>
      <c r="N255" s="37"/>
      <c r="O255" s="37"/>
      <c r="P255" s="37"/>
      <c r="Q255" s="38"/>
      <c r="R255" s="39"/>
      <c r="S255" s="39"/>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40" t="str">
        <f t="shared" si="2"/>
        <v/>
      </c>
      <c r="AS255" s="40" t="str">
        <f t="shared" si="3"/>
        <v/>
      </c>
      <c r="AT255" s="40" t="str">
        <f t="shared" si="4"/>
        <v/>
      </c>
      <c r="AU255" s="41" t="str">
        <f t="shared" si="5"/>
        <v/>
      </c>
      <c r="AV255" s="42" t="str">
        <f t="shared" si="6"/>
        <v/>
      </c>
      <c r="AW255" s="25"/>
      <c r="AX255" s="17"/>
      <c r="AY255" s="17"/>
      <c r="AZ255" s="17"/>
      <c r="BA255" s="17"/>
      <c r="BB255" s="17"/>
      <c r="BC255" s="17"/>
      <c r="BD255" s="17"/>
      <c r="BE255" s="17"/>
      <c r="BF255" s="17"/>
      <c r="BG255" s="17"/>
      <c r="BH255" s="17"/>
      <c r="BI255" s="17"/>
      <c r="BJ255" s="17"/>
      <c r="BK255" s="17"/>
      <c r="BL255" s="17"/>
      <c r="BM255" s="16"/>
      <c r="BN255" s="16"/>
      <c r="BO255" s="16"/>
    </row>
    <row r="256" ht="15.75" customHeight="1">
      <c r="A256" s="5"/>
      <c r="B256" s="37"/>
      <c r="C256" s="37"/>
      <c r="D256" s="35"/>
      <c r="E256" s="36"/>
      <c r="F256" s="37"/>
      <c r="G256" s="37"/>
      <c r="H256" s="37"/>
      <c r="I256" s="37"/>
      <c r="J256" s="37"/>
      <c r="K256" s="37"/>
      <c r="L256" s="37"/>
      <c r="M256" s="37"/>
      <c r="N256" s="37"/>
      <c r="O256" s="37"/>
      <c r="P256" s="37"/>
      <c r="Q256" s="38"/>
      <c r="R256" s="39"/>
      <c r="S256" s="39"/>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40" t="str">
        <f t="shared" si="2"/>
        <v/>
      </c>
      <c r="AS256" s="40" t="str">
        <f t="shared" si="3"/>
        <v/>
      </c>
      <c r="AT256" s="40" t="str">
        <f t="shared" si="4"/>
        <v/>
      </c>
      <c r="AU256" s="41" t="str">
        <f t="shared" si="5"/>
        <v/>
      </c>
      <c r="AV256" s="42" t="str">
        <f t="shared" si="6"/>
        <v/>
      </c>
      <c r="AW256" s="25"/>
      <c r="AX256" s="17"/>
      <c r="AY256" s="17"/>
      <c r="AZ256" s="17"/>
      <c r="BA256" s="17"/>
      <c r="BB256" s="17"/>
      <c r="BC256" s="17"/>
      <c r="BD256" s="17"/>
      <c r="BE256" s="17"/>
      <c r="BF256" s="17"/>
      <c r="BG256" s="17"/>
      <c r="BH256" s="17"/>
      <c r="BI256" s="17"/>
      <c r="BJ256" s="17"/>
      <c r="BK256" s="17"/>
      <c r="BL256" s="17"/>
      <c r="BM256" s="16"/>
      <c r="BN256" s="16"/>
      <c r="BO256" s="16"/>
    </row>
    <row r="257" ht="15.75" customHeight="1">
      <c r="A257" s="5"/>
      <c r="B257" s="37"/>
      <c r="C257" s="37"/>
      <c r="D257" s="35"/>
      <c r="E257" s="36"/>
      <c r="F257" s="37"/>
      <c r="G257" s="37"/>
      <c r="H257" s="37"/>
      <c r="I257" s="37"/>
      <c r="J257" s="37"/>
      <c r="K257" s="37"/>
      <c r="L257" s="37"/>
      <c r="M257" s="37"/>
      <c r="N257" s="37"/>
      <c r="O257" s="37"/>
      <c r="P257" s="37"/>
      <c r="Q257" s="38"/>
      <c r="R257" s="39"/>
      <c r="S257" s="39"/>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40" t="str">
        <f t="shared" si="2"/>
        <v/>
      </c>
      <c r="AS257" s="40" t="str">
        <f t="shared" si="3"/>
        <v/>
      </c>
      <c r="AT257" s="40" t="str">
        <f t="shared" si="4"/>
        <v/>
      </c>
      <c r="AU257" s="41" t="str">
        <f t="shared" si="5"/>
        <v/>
      </c>
      <c r="AV257" s="42" t="str">
        <f t="shared" si="6"/>
        <v/>
      </c>
      <c r="AW257" s="25"/>
      <c r="AX257" s="17"/>
      <c r="AY257" s="17"/>
      <c r="AZ257" s="17"/>
      <c r="BA257" s="17"/>
      <c r="BB257" s="17"/>
      <c r="BC257" s="17"/>
      <c r="BD257" s="17"/>
      <c r="BE257" s="17"/>
      <c r="BF257" s="17"/>
      <c r="BG257" s="17"/>
      <c r="BH257" s="17"/>
      <c r="BI257" s="17"/>
      <c r="BJ257" s="17"/>
      <c r="BK257" s="17"/>
      <c r="BL257" s="17"/>
      <c r="BM257" s="16"/>
      <c r="BN257" s="16"/>
      <c r="BO257" s="16"/>
    </row>
    <row r="258" ht="15.75" customHeight="1">
      <c r="A258" s="5"/>
      <c r="B258" s="37"/>
      <c r="C258" s="37"/>
      <c r="D258" s="35"/>
      <c r="E258" s="36"/>
      <c r="F258" s="37"/>
      <c r="G258" s="37"/>
      <c r="H258" s="37"/>
      <c r="I258" s="37"/>
      <c r="J258" s="37"/>
      <c r="K258" s="37"/>
      <c r="L258" s="37"/>
      <c r="M258" s="37"/>
      <c r="N258" s="37"/>
      <c r="O258" s="37"/>
      <c r="P258" s="37"/>
      <c r="Q258" s="38"/>
      <c r="R258" s="39"/>
      <c r="S258" s="39"/>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40" t="str">
        <f t="shared" si="2"/>
        <v/>
      </c>
      <c r="AS258" s="40" t="str">
        <f t="shared" si="3"/>
        <v/>
      </c>
      <c r="AT258" s="40" t="str">
        <f t="shared" si="4"/>
        <v/>
      </c>
      <c r="AU258" s="41" t="str">
        <f t="shared" si="5"/>
        <v/>
      </c>
      <c r="AV258" s="42" t="str">
        <f t="shared" si="6"/>
        <v/>
      </c>
      <c r="AW258" s="25"/>
      <c r="AX258" s="17"/>
      <c r="AY258" s="17"/>
      <c r="AZ258" s="17"/>
      <c r="BA258" s="17"/>
      <c r="BB258" s="17"/>
      <c r="BC258" s="17"/>
      <c r="BD258" s="17"/>
      <c r="BE258" s="17"/>
      <c r="BF258" s="17"/>
      <c r="BG258" s="17"/>
      <c r="BH258" s="17"/>
      <c r="BI258" s="17"/>
      <c r="BJ258" s="17"/>
      <c r="BK258" s="17"/>
      <c r="BL258" s="17"/>
      <c r="BM258" s="16"/>
      <c r="BN258" s="16"/>
      <c r="BO258" s="16"/>
    </row>
    <row r="259" ht="15.75" customHeight="1">
      <c r="A259" s="5"/>
      <c r="B259" s="37"/>
      <c r="C259" s="37"/>
      <c r="D259" s="35"/>
      <c r="E259" s="36"/>
      <c r="F259" s="37"/>
      <c r="G259" s="37"/>
      <c r="H259" s="37"/>
      <c r="I259" s="37"/>
      <c r="J259" s="37"/>
      <c r="K259" s="37"/>
      <c r="L259" s="37"/>
      <c r="M259" s="37"/>
      <c r="N259" s="37"/>
      <c r="O259" s="37"/>
      <c r="P259" s="37"/>
      <c r="Q259" s="38"/>
      <c r="R259" s="39"/>
      <c r="S259" s="39"/>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40" t="str">
        <f t="shared" si="2"/>
        <v/>
      </c>
      <c r="AS259" s="40" t="str">
        <f t="shared" si="3"/>
        <v/>
      </c>
      <c r="AT259" s="40" t="str">
        <f t="shared" si="4"/>
        <v/>
      </c>
      <c r="AU259" s="41" t="str">
        <f t="shared" si="5"/>
        <v/>
      </c>
      <c r="AV259" s="42" t="str">
        <f t="shared" si="6"/>
        <v/>
      </c>
      <c r="AW259" s="25"/>
      <c r="AX259" s="17"/>
      <c r="AY259" s="17"/>
      <c r="AZ259" s="17"/>
      <c r="BA259" s="17"/>
      <c r="BB259" s="17"/>
      <c r="BC259" s="17"/>
      <c r="BD259" s="17"/>
      <c r="BE259" s="17"/>
      <c r="BF259" s="17"/>
      <c r="BG259" s="17"/>
      <c r="BH259" s="17"/>
      <c r="BI259" s="17"/>
      <c r="BJ259" s="17"/>
      <c r="BK259" s="17"/>
      <c r="BL259" s="17"/>
      <c r="BM259" s="16"/>
      <c r="BN259" s="16"/>
      <c r="BO259" s="16"/>
    </row>
    <row r="260" ht="15.75" customHeight="1">
      <c r="A260" s="5"/>
      <c r="B260" s="37"/>
      <c r="C260" s="37"/>
      <c r="D260" s="35"/>
      <c r="E260" s="36"/>
      <c r="F260" s="37"/>
      <c r="G260" s="37"/>
      <c r="H260" s="37"/>
      <c r="I260" s="37"/>
      <c r="J260" s="37"/>
      <c r="K260" s="37"/>
      <c r="L260" s="37"/>
      <c r="M260" s="37"/>
      <c r="N260" s="37"/>
      <c r="O260" s="37"/>
      <c r="P260" s="37"/>
      <c r="Q260" s="38"/>
      <c r="R260" s="39"/>
      <c r="S260" s="39"/>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40" t="str">
        <f t="shared" si="2"/>
        <v/>
      </c>
      <c r="AS260" s="40" t="str">
        <f t="shared" si="3"/>
        <v/>
      </c>
      <c r="AT260" s="40" t="str">
        <f t="shared" si="4"/>
        <v/>
      </c>
      <c r="AU260" s="41" t="str">
        <f t="shared" si="5"/>
        <v/>
      </c>
      <c r="AV260" s="42" t="str">
        <f t="shared" si="6"/>
        <v/>
      </c>
      <c r="AW260" s="25"/>
      <c r="AX260" s="17"/>
      <c r="AY260" s="17"/>
      <c r="AZ260" s="17"/>
      <c r="BA260" s="17"/>
      <c r="BB260" s="17"/>
      <c r="BC260" s="17"/>
      <c r="BD260" s="17"/>
      <c r="BE260" s="17"/>
      <c r="BF260" s="17"/>
      <c r="BG260" s="17"/>
      <c r="BH260" s="17"/>
      <c r="BI260" s="17"/>
      <c r="BJ260" s="17"/>
      <c r="BK260" s="17"/>
      <c r="BL260" s="17"/>
      <c r="BM260" s="16"/>
      <c r="BN260" s="16"/>
      <c r="BO260" s="16"/>
    </row>
    <row r="261" ht="15.75" customHeight="1">
      <c r="A261" s="5"/>
      <c r="B261" s="37"/>
      <c r="C261" s="37"/>
      <c r="D261" s="35"/>
      <c r="E261" s="36"/>
      <c r="F261" s="37"/>
      <c r="G261" s="37"/>
      <c r="H261" s="37"/>
      <c r="I261" s="37"/>
      <c r="J261" s="37"/>
      <c r="K261" s="37"/>
      <c r="L261" s="37"/>
      <c r="M261" s="37"/>
      <c r="N261" s="37"/>
      <c r="O261" s="37"/>
      <c r="P261" s="37"/>
      <c r="Q261" s="38"/>
      <c r="R261" s="39"/>
      <c r="S261" s="39"/>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40" t="str">
        <f t="shared" si="2"/>
        <v/>
      </c>
      <c r="AS261" s="40" t="str">
        <f t="shared" si="3"/>
        <v/>
      </c>
      <c r="AT261" s="40" t="str">
        <f t="shared" si="4"/>
        <v/>
      </c>
      <c r="AU261" s="41" t="str">
        <f t="shared" si="5"/>
        <v/>
      </c>
      <c r="AV261" s="42" t="str">
        <f t="shared" si="6"/>
        <v/>
      </c>
      <c r="AW261" s="25"/>
      <c r="AX261" s="17"/>
      <c r="AY261" s="17"/>
      <c r="AZ261" s="17"/>
      <c r="BA261" s="17"/>
      <c r="BB261" s="17"/>
      <c r="BC261" s="17"/>
      <c r="BD261" s="17"/>
      <c r="BE261" s="17"/>
      <c r="BF261" s="17"/>
      <c r="BG261" s="17"/>
      <c r="BH261" s="17"/>
      <c r="BI261" s="17"/>
      <c r="BJ261" s="17"/>
      <c r="BK261" s="17"/>
      <c r="BL261" s="17"/>
      <c r="BM261" s="16"/>
      <c r="BN261" s="16"/>
      <c r="BO261" s="16"/>
    </row>
    <row r="262" ht="15.75" customHeight="1">
      <c r="A262" s="5"/>
      <c r="B262" s="37"/>
      <c r="C262" s="37"/>
      <c r="D262" s="35"/>
      <c r="E262" s="36"/>
      <c r="F262" s="37"/>
      <c r="G262" s="37"/>
      <c r="H262" s="37"/>
      <c r="I262" s="37"/>
      <c r="J262" s="37"/>
      <c r="K262" s="37"/>
      <c r="L262" s="37"/>
      <c r="M262" s="37"/>
      <c r="N262" s="37"/>
      <c r="O262" s="37"/>
      <c r="P262" s="37"/>
      <c r="Q262" s="38"/>
      <c r="R262" s="39"/>
      <c r="S262" s="39"/>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40" t="str">
        <f t="shared" si="2"/>
        <v/>
      </c>
      <c r="AS262" s="40" t="str">
        <f t="shared" si="3"/>
        <v/>
      </c>
      <c r="AT262" s="40" t="str">
        <f t="shared" si="4"/>
        <v/>
      </c>
      <c r="AU262" s="41" t="str">
        <f t="shared" si="5"/>
        <v/>
      </c>
      <c r="AV262" s="42" t="str">
        <f t="shared" si="6"/>
        <v/>
      </c>
      <c r="AW262" s="25"/>
      <c r="AX262" s="17"/>
      <c r="AY262" s="17"/>
      <c r="AZ262" s="17"/>
      <c r="BA262" s="17"/>
      <c r="BB262" s="17"/>
      <c r="BC262" s="17"/>
      <c r="BD262" s="17"/>
      <c r="BE262" s="17"/>
      <c r="BF262" s="17"/>
      <c r="BG262" s="17"/>
      <c r="BH262" s="17"/>
      <c r="BI262" s="17"/>
      <c r="BJ262" s="17"/>
      <c r="BK262" s="17"/>
      <c r="BL262" s="17"/>
      <c r="BM262" s="16"/>
      <c r="BN262" s="16"/>
      <c r="BO262" s="16"/>
    </row>
    <row r="263" ht="15.75" customHeight="1">
      <c r="A263" s="5"/>
      <c r="B263" s="37"/>
      <c r="C263" s="37"/>
      <c r="D263" s="35"/>
      <c r="E263" s="36"/>
      <c r="F263" s="37"/>
      <c r="G263" s="37"/>
      <c r="H263" s="37"/>
      <c r="I263" s="37"/>
      <c r="J263" s="37"/>
      <c r="K263" s="37"/>
      <c r="L263" s="37"/>
      <c r="M263" s="37"/>
      <c r="N263" s="37"/>
      <c r="O263" s="37"/>
      <c r="P263" s="37"/>
      <c r="Q263" s="38"/>
      <c r="R263" s="39"/>
      <c r="S263" s="39"/>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40" t="str">
        <f t="shared" si="2"/>
        <v/>
      </c>
      <c r="AS263" s="40" t="str">
        <f t="shared" si="3"/>
        <v/>
      </c>
      <c r="AT263" s="40" t="str">
        <f t="shared" si="4"/>
        <v/>
      </c>
      <c r="AU263" s="41" t="str">
        <f t="shared" si="5"/>
        <v/>
      </c>
      <c r="AV263" s="42" t="str">
        <f t="shared" si="6"/>
        <v/>
      </c>
      <c r="AW263" s="25"/>
      <c r="AX263" s="17"/>
      <c r="AY263" s="17"/>
      <c r="AZ263" s="17"/>
      <c r="BA263" s="17"/>
      <c r="BB263" s="17"/>
      <c r="BC263" s="17"/>
      <c r="BD263" s="17"/>
      <c r="BE263" s="17"/>
      <c r="BF263" s="17"/>
      <c r="BG263" s="17"/>
      <c r="BH263" s="17"/>
      <c r="BI263" s="17"/>
      <c r="BJ263" s="17"/>
      <c r="BK263" s="17"/>
      <c r="BL263" s="17"/>
      <c r="BM263" s="16"/>
      <c r="BN263" s="16"/>
      <c r="BO263" s="16"/>
    </row>
    <row r="264" ht="15.75" customHeight="1">
      <c r="A264" s="5"/>
      <c r="B264" s="37"/>
      <c r="C264" s="37"/>
      <c r="D264" s="35"/>
      <c r="E264" s="36"/>
      <c r="F264" s="37"/>
      <c r="G264" s="37"/>
      <c r="H264" s="37"/>
      <c r="I264" s="37"/>
      <c r="J264" s="37"/>
      <c r="K264" s="37"/>
      <c r="L264" s="37"/>
      <c r="M264" s="37"/>
      <c r="N264" s="37"/>
      <c r="O264" s="37"/>
      <c r="P264" s="37"/>
      <c r="Q264" s="38"/>
      <c r="R264" s="39"/>
      <c r="S264" s="39"/>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40" t="str">
        <f t="shared" si="2"/>
        <v/>
      </c>
      <c r="AS264" s="40" t="str">
        <f t="shared" si="3"/>
        <v/>
      </c>
      <c r="AT264" s="40" t="str">
        <f t="shared" si="4"/>
        <v/>
      </c>
      <c r="AU264" s="41" t="str">
        <f t="shared" si="5"/>
        <v/>
      </c>
      <c r="AV264" s="42" t="str">
        <f t="shared" si="6"/>
        <v/>
      </c>
      <c r="AW264" s="25"/>
      <c r="AX264" s="17"/>
      <c r="AY264" s="17"/>
      <c r="AZ264" s="17"/>
      <c r="BA264" s="17"/>
      <c r="BB264" s="17"/>
      <c r="BC264" s="17"/>
      <c r="BD264" s="17"/>
      <c r="BE264" s="17"/>
      <c r="BF264" s="17"/>
      <c r="BG264" s="17"/>
      <c r="BH264" s="17"/>
      <c r="BI264" s="17"/>
      <c r="BJ264" s="17"/>
      <c r="BK264" s="17"/>
      <c r="BL264" s="17"/>
      <c r="BM264" s="16"/>
      <c r="BN264" s="16"/>
      <c r="BO264" s="16"/>
    </row>
    <row r="265" ht="15.75" customHeight="1">
      <c r="A265" s="5"/>
      <c r="B265" s="37"/>
      <c r="C265" s="37"/>
      <c r="D265" s="35"/>
      <c r="E265" s="36"/>
      <c r="F265" s="37"/>
      <c r="G265" s="37"/>
      <c r="H265" s="37"/>
      <c r="I265" s="37"/>
      <c r="J265" s="37"/>
      <c r="K265" s="37"/>
      <c r="L265" s="37"/>
      <c r="M265" s="37"/>
      <c r="N265" s="37"/>
      <c r="O265" s="37"/>
      <c r="P265" s="37"/>
      <c r="Q265" s="38"/>
      <c r="R265" s="39"/>
      <c r="S265" s="39"/>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40" t="str">
        <f t="shared" si="2"/>
        <v/>
      </c>
      <c r="AS265" s="40" t="str">
        <f t="shared" si="3"/>
        <v/>
      </c>
      <c r="AT265" s="40" t="str">
        <f t="shared" si="4"/>
        <v/>
      </c>
      <c r="AU265" s="41" t="str">
        <f t="shared" si="5"/>
        <v/>
      </c>
      <c r="AV265" s="42" t="str">
        <f t="shared" si="6"/>
        <v/>
      </c>
      <c r="AW265" s="25"/>
      <c r="AX265" s="17"/>
      <c r="AY265" s="17"/>
      <c r="AZ265" s="17"/>
      <c r="BA265" s="17"/>
      <c r="BB265" s="17"/>
      <c r="BC265" s="17"/>
      <c r="BD265" s="17"/>
      <c r="BE265" s="17"/>
      <c r="BF265" s="17"/>
      <c r="BG265" s="17"/>
      <c r="BH265" s="17"/>
      <c r="BI265" s="17"/>
      <c r="BJ265" s="17"/>
      <c r="BK265" s="17"/>
      <c r="BL265" s="17"/>
      <c r="BM265" s="16"/>
      <c r="BN265" s="16"/>
      <c r="BO265" s="16"/>
    </row>
    <row r="266" ht="15.75" customHeight="1">
      <c r="A266" s="5"/>
      <c r="B266" s="37"/>
      <c r="C266" s="37"/>
      <c r="D266" s="35"/>
      <c r="E266" s="36"/>
      <c r="F266" s="37"/>
      <c r="G266" s="37"/>
      <c r="H266" s="37"/>
      <c r="I266" s="37"/>
      <c r="J266" s="37"/>
      <c r="K266" s="37"/>
      <c r="L266" s="37"/>
      <c r="M266" s="37"/>
      <c r="N266" s="37"/>
      <c r="O266" s="37"/>
      <c r="P266" s="37"/>
      <c r="Q266" s="38"/>
      <c r="R266" s="39"/>
      <c r="S266" s="39"/>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40" t="str">
        <f t="shared" si="2"/>
        <v/>
      </c>
      <c r="AS266" s="40" t="str">
        <f t="shared" si="3"/>
        <v/>
      </c>
      <c r="AT266" s="40" t="str">
        <f t="shared" si="4"/>
        <v/>
      </c>
      <c r="AU266" s="41" t="str">
        <f t="shared" si="5"/>
        <v/>
      </c>
      <c r="AV266" s="42" t="str">
        <f t="shared" si="6"/>
        <v/>
      </c>
      <c r="AW266" s="25"/>
      <c r="AX266" s="17"/>
      <c r="AY266" s="17"/>
      <c r="AZ266" s="17"/>
      <c r="BA266" s="17"/>
      <c r="BB266" s="17"/>
      <c r="BC266" s="17"/>
      <c r="BD266" s="17"/>
      <c r="BE266" s="17"/>
      <c r="BF266" s="17"/>
      <c r="BG266" s="17"/>
      <c r="BH266" s="17"/>
      <c r="BI266" s="17"/>
      <c r="BJ266" s="17"/>
      <c r="BK266" s="17"/>
      <c r="BL266" s="17"/>
      <c r="BM266" s="16"/>
      <c r="BN266" s="16"/>
      <c r="BO266" s="16"/>
    </row>
    <row r="267" ht="15.75" customHeight="1">
      <c r="A267" s="5"/>
      <c r="B267" s="37"/>
      <c r="C267" s="37"/>
      <c r="D267" s="35"/>
      <c r="E267" s="36"/>
      <c r="F267" s="37"/>
      <c r="G267" s="37"/>
      <c r="H267" s="37"/>
      <c r="I267" s="37"/>
      <c r="J267" s="37"/>
      <c r="K267" s="37"/>
      <c r="L267" s="37"/>
      <c r="M267" s="37"/>
      <c r="N267" s="37"/>
      <c r="O267" s="37"/>
      <c r="P267" s="37"/>
      <c r="Q267" s="38"/>
      <c r="R267" s="39"/>
      <c r="S267" s="39"/>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40" t="str">
        <f t="shared" si="2"/>
        <v/>
      </c>
      <c r="AS267" s="40" t="str">
        <f t="shared" si="3"/>
        <v/>
      </c>
      <c r="AT267" s="40" t="str">
        <f t="shared" si="4"/>
        <v/>
      </c>
      <c r="AU267" s="41" t="str">
        <f t="shared" si="5"/>
        <v/>
      </c>
      <c r="AV267" s="42" t="str">
        <f t="shared" si="6"/>
        <v/>
      </c>
      <c r="AW267" s="25"/>
      <c r="AX267" s="17"/>
      <c r="AY267" s="17"/>
      <c r="AZ267" s="17"/>
      <c r="BA267" s="17"/>
      <c r="BB267" s="17"/>
      <c r="BC267" s="17"/>
      <c r="BD267" s="17"/>
      <c r="BE267" s="17"/>
      <c r="BF267" s="17"/>
      <c r="BG267" s="17"/>
      <c r="BH267" s="17"/>
      <c r="BI267" s="17"/>
      <c r="BJ267" s="17"/>
      <c r="BK267" s="17"/>
      <c r="BL267" s="17"/>
      <c r="BM267" s="16"/>
      <c r="BN267" s="16"/>
      <c r="BO267" s="16"/>
    </row>
    <row r="268" ht="15.75" customHeight="1">
      <c r="A268" s="5"/>
      <c r="B268" s="37"/>
      <c r="C268" s="37"/>
      <c r="D268" s="35"/>
      <c r="E268" s="36"/>
      <c r="F268" s="37"/>
      <c r="G268" s="37"/>
      <c r="H268" s="37"/>
      <c r="I268" s="37"/>
      <c r="J268" s="37"/>
      <c r="K268" s="37"/>
      <c r="L268" s="37"/>
      <c r="M268" s="37"/>
      <c r="N268" s="37"/>
      <c r="O268" s="37"/>
      <c r="P268" s="37"/>
      <c r="Q268" s="38"/>
      <c r="R268" s="39"/>
      <c r="S268" s="39"/>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40" t="str">
        <f t="shared" si="2"/>
        <v/>
      </c>
      <c r="AS268" s="40" t="str">
        <f t="shared" si="3"/>
        <v/>
      </c>
      <c r="AT268" s="40" t="str">
        <f t="shared" si="4"/>
        <v/>
      </c>
      <c r="AU268" s="41" t="str">
        <f t="shared" si="5"/>
        <v/>
      </c>
      <c r="AV268" s="42" t="str">
        <f t="shared" si="6"/>
        <v/>
      </c>
      <c r="AW268" s="25"/>
      <c r="AX268" s="17"/>
      <c r="AY268" s="17"/>
      <c r="AZ268" s="17"/>
      <c r="BA268" s="17"/>
      <c r="BB268" s="17"/>
      <c r="BC268" s="17"/>
      <c r="BD268" s="17"/>
      <c r="BE268" s="17"/>
      <c r="BF268" s="17"/>
      <c r="BG268" s="17"/>
      <c r="BH268" s="17"/>
      <c r="BI268" s="17"/>
      <c r="BJ268" s="17"/>
      <c r="BK268" s="17"/>
      <c r="BL268" s="17"/>
      <c r="BM268" s="16"/>
      <c r="BN268" s="16"/>
      <c r="BO268" s="16"/>
    </row>
    <row r="269" ht="15.75" customHeight="1">
      <c r="A269" s="5"/>
      <c r="B269" s="37"/>
      <c r="C269" s="37"/>
      <c r="D269" s="35"/>
      <c r="E269" s="36"/>
      <c r="F269" s="37"/>
      <c r="G269" s="37"/>
      <c r="H269" s="37"/>
      <c r="I269" s="37"/>
      <c r="J269" s="37"/>
      <c r="K269" s="37"/>
      <c r="L269" s="37"/>
      <c r="M269" s="37"/>
      <c r="N269" s="37"/>
      <c r="O269" s="37"/>
      <c r="P269" s="37"/>
      <c r="Q269" s="38"/>
      <c r="R269" s="39"/>
      <c r="S269" s="39"/>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40" t="str">
        <f t="shared" si="2"/>
        <v/>
      </c>
      <c r="AS269" s="40" t="str">
        <f t="shared" si="3"/>
        <v/>
      </c>
      <c r="AT269" s="40" t="str">
        <f t="shared" si="4"/>
        <v/>
      </c>
      <c r="AU269" s="41" t="str">
        <f t="shared" si="5"/>
        <v/>
      </c>
      <c r="AV269" s="42" t="str">
        <f t="shared" si="6"/>
        <v/>
      </c>
      <c r="AW269" s="25"/>
      <c r="AX269" s="17"/>
      <c r="AY269" s="17"/>
      <c r="AZ269" s="17"/>
      <c r="BA269" s="17"/>
      <c r="BB269" s="17"/>
      <c r="BC269" s="17"/>
      <c r="BD269" s="17"/>
      <c r="BE269" s="17"/>
      <c r="BF269" s="17"/>
      <c r="BG269" s="17"/>
      <c r="BH269" s="17"/>
      <c r="BI269" s="17"/>
      <c r="BJ269" s="17"/>
      <c r="BK269" s="17"/>
      <c r="BL269" s="17"/>
      <c r="BM269" s="16"/>
      <c r="BN269" s="16"/>
      <c r="BO269" s="16"/>
    </row>
    <row r="270" ht="15.75" customHeight="1">
      <c r="A270" s="5"/>
      <c r="B270" s="37"/>
      <c r="C270" s="37"/>
      <c r="D270" s="35"/>
      <c r="E270" s="36"/>
      <c r="F270" s="37"/>
      <c r="G270" s="37"/>
      <c r="H270" s="37"/>
      <c r="I270" s="37"/>
      <c r="J270" s="37"/>
      <c r="K270" s="37"/>
      <c r="L270" s="37"/>
      <c r="M270" s="37"/>
      <c r="N270" s="37"/>
      <c r="O270" s="37"/>
      <c r="P270" s="37"/>
      <c r="Q270" s="38"/>
      <c r="R270" s="39"/>
      <c r="S270" s="39"/>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40" t="str">
        <f t="shared" si="2"/>
        <v/>
      </c>
      <c r="AS270" s="40" t="str">
        <f t="shared" si="3"/>
        <v/>
      </c>
      <c r="AT270" s="40" t="str">
        <f t="shared" si="4"/>
        <v/>
      </c>
      <c r="AU270" s="41" t="str">
        <f t="shared" si="5"/>
        <v/>
      </c>
      <c r="AV270" s="42" t="str">
        <f t="shared" si="6"/>
        <v/>
      </c>
      <c r="AW270" s="25"/>
      <c r="AX270" s="17"/>
      <c r="AY270" s="17"/>
      <c r="AZ270" s="17"/>
      <c r="BA270" s="17"/>
      <c r="BB270" s="17"/>
      <c r="BC270" s="17"/>
      <c r="BD270" s="17"/>
      <c r="BE270" s="17"/>
      <c r="BF270" s="17"/>
      <c r="BG270" s="17"/>
      <c r="BH270" s="17"/>
      <c r="BI270" s="17"/>
      <c r="BJ270" s="17"/>
      <c r="BK270" s="17"/>
      <c r="BL270" s="17"/>
      <c r="BM270" s="16"/>
      <c r="BN270" s="16"/>
      <c r="BO270" s="16"/>
    </row>
    <row r="271" ht="15.75" customHeight="1">
      <c r="A271" s="5"/>
      <c r="B271" s="37"/>
      <c r="C271" s="37"/>
      <c r="D271" s="35"/>
      <c r="E271" s="36"/>
      <c r="F271" s="37"/>
      <c r="G271" s="37"/>
      <c r="H271" s="37"/>
      <c r="I271" s="37"/>
      <c r="J271" s="37"/>
      <c r="K271" s="37"/>
      <c r="L271" s="37"/>
      <c r="M271" s="37"/>
      <c r="N271" s="37"/>
      <c r="O271" s="37"/>
      <c r="P271" s="37"/>
      <c r="Q271" s="38"/>
      <c r="R271" s="39"/>
      <c r="S271" s="39"/>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40" t="str">
        <f t="shared" si="2"/>
        <v/>
      </c>
      <c r="AS271" s="40" t="str">
        <f t="shared" si="3"/>
        <v/>
      </c>
      <c r="AT271" s="40" t="str">
        <f t="shared" si="4"/>
        <v/>
      </c>
      <c r="AU271" s="41" t="str">
        <f t="shared" si="5"/>
        <v/>
      </c>
      <c r="AV271" s="42" t="str">
        <f t="shared" si="6"/>
        <v/>
      </c>
      <c r="AW271" s="25"/>
      <c r="AX271" s="17"/>
      <c r="AY271" s="17"/>
      <c r="AZ271" s="17"/>
      <c r="BA271" s="17"/>
      <c r="BB271" s="17"/>
      <c r="BC271" s="17"/>
      <c r="BD271" s="17"/>
      <c r="BE271" s="17"/>
      <c r="BF271" s="17"/>
      <c r="BG271" s="17"/>
      <c r="BH271" s="17"/>
      <c r="BI271" s="17"/>
      <c r="BJ271" s="17"/>
      <c r="BK271" s="17"/>
      <c r="BL271" s="17"/>
      <c r="BM271" s="16"/>
      <c r="BN271" s="16"/>
      <c r="BO271" s="16"/>
    </row>
    <row r="272" ht="15.75" customHeight="1">
      <c r="A272" s="5"/>
      <c r="B272" s="37"/>
      <c r="C272" s="37"/>
      <c r="D272" s="35"/>
      <c r="E272" s="36"/>
      <c r="F272" s="37"/>
      <c r="G272" s="37"/>
      <c r="H272" s="37"/>
      <c r="I272" s="37"/>
      <c r="J272" s="37"/>
      <c r="K272" s="37"/>
      <c r="L272" s="37"/>
      <c r="M272" s="37"/>
      <c r="N272" s="37"/>
      <c r="O272" s="37"/>
      <c r="P272" s="37"/>
      <c r="Q272" s="38"/>
      <c r="R272" s="39"/>
      <c r="S272" s="39"/>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40" t="str">
        <f t="shared" si="2"/>
        <v/>
      </c>
      <c r="AS272" s="40" t="str">
        <f t="shared" si="3"/>
        <v/>
      </c>
      <c r="AT272" s="40" t="str">
        <f t="shared" si="4"/>
        <v/>
      </c>
      <c r="AU272" s="41" t="str">
        <f t="shared" si="5"/>
        <v/>
      </c>
      <c r="AV272" s="42" t="str">
        <f t="shared" si="6"/>
        <v/>
      </c>
      <c r="AW272" s="25"/>
      <c r="AX272" s="17"/>
      <c r="AY272" s="17"/>
      <c r="AZ272" s="17"/>
      <c r="BA272" s="17"/>
      <c r="BB272" s="17"/>
      <c r="BC272" s="17"/>
      <c r="BD272" s="17"/>
      <c r="BE272" s="17"/>
      <c r="BF272" s="17"/>
      <c r="BG272" s="17"/>
      <c r="BH272" s="17"/>
      <c r="BI272" s="17"/>
      <c r="BJ272" s="17"/>
      <c r="BK272" s="17"/>
      <c r="BL272" s="17"/>
      <c r="BM272" s="16"/>
      <c r="BN272" s="16"/>
      <c r="BO272" s="16"/>
    </row>
    <row r="273" ht="15.75" customHeight="1">
      <c r="A273" s="5"/>
      <c r="B273" s="37"/>
      <c r="C273" s="37"/>
      <c r="D273" s="35"/>
      <c r="E273" s="36"/>
      <c r="F273" s="37"/>
      <c r="G273" s="37"/>
      <c r="H273" s="37"/>
      <c r="I273" s="37"/>
      <c r="J273" s="37"/>
      <c r="K273" s="37"/>
      <c r="L273" s="37"/>
      <c r="M273" s="37"/>
      <c r="N273" s="37"/>
      <c r="O273" s="37"/>
      <c r="P273" s="37"/>
      <c r="Q273" s="38"/>
      <c r="R273" s="39"/>
      <c r="S273" s="39"/>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40" t="str">
        <f t="shared" si="2"/>
        <v/>
      </c>
      <c r="AS273" s="40" t="str">
        <f t="shared" si="3"/>
        <v/>
      </c>
      <c r="AT273" s="40" t="str">
        <f t="shared" si="4"/>
        <v/>
      </c>
      <c r="AU273" s="41" t="str">
        <f t="shared" si="5"/>
        <v/>
      </c>
      <c r="AV273" s="42" t="str">
        <f t="shared" si="6"/>
        <v/>
      </c>
      <c r="AW273" s="25"/>
      <c r="AX273" s="17"/>
      <c r="AY273" s="17"/>
      <c r="AZ273" s="17"/>
      <c r="BA273" s="17"/>
      <c r="BB273" s="17"/>
      <c r="BC273" s="17"/>
      <c r="BD273" s="17"/>
      <c r="BE273" s="17"/>
      <c r="BF273" s="17"/>
      <c r="BG273" s="17"/>
      <c r="BH273" s="17"/>
      <c r="BI273" s="17"/>
      <c r="BJ273" s="17"/>
      <c r="BK273" s="17"/>
      <c r="BL273" s="17"/>
      <c r="BM273" s="16"/>
      <c r="BN273" s="16"/>
      <c r="BO273" s="16"/>
    </row>
    <row r="274" ht="15.75" customHeight="1">
      <c r="A274" s="5"/>
      <c r="B274" s="37"/>
      <c r="C274" s="37"/>
      <c r="D274" s="35"/>
      <c r="E274" s="36"/>
      <c r="F274" s="37"/>
      <c r="G274" s="37"/>
      <c r="H274" s="37"/>
      <c r="I274" s="37"/>
      <c r="J274" s="37"/>
      <c r="K274" s="37"/>
      <c r="L274" s="37"/>
      <c r="M274" s="37"/>
      <c r="N274" s="37"/>
      <c r="O274" s="37"/>
      <c r="P274" s="37"/>
      <c r="Q274" s="38"/>
      <c r="R274" s="39"/>
      <c r="S274" s="39"/>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40" t="str">
        <f t="shared" si="2"/>
        <v/>
      </c>
      <c r="AS274" s="40" t="str">
        <f t="shared" si="3"/>
        <v/>
      </c>
      <c r="AT274" s="40" t="str">
        <f t="shared" si="4"/>
        <v/>
      </c>
      <c r="AU274" s="41" t="str">
        <f t="shared" si="5"/>
        <v/>
      </c>
      <c r="AV274" s="42" t="str">
        <f t="shared" si="6"/>
        <v/>
      </c>
      <c r="AW274" s="25"/>
      <c r="AX274" s="17"/>
      <c r="AY274" s="17"/>
      <c r="AZ274" s="17"/>
      <c r="BA274" s="17"/>
      <c r="BB274" s="17"/>
      <c r="BC274" s="17"/>
      <c r="BD274" s="17"/>
      <c r="BE274" s="17"/>
      <c r="BF274" s="17"/>
      <c r="BG274" s="17"/>
      <c r="BH274" s="17"/>
      <c r="BI274" s="17"/>
      <c r="BJ274" s="17"/>
      <c r="BK274" s="17"/>
      <c r="BL274" s="17"/>
      <c r="BM274" s="16"/>
      <c r="BN274" s="16"/>
      <c r="BO274" s="16"/>
    </row>
    <row r="275" ht="15.75" customHeight="1">
      <c r="A275" s="5"/>
      <c r="B275" s="37"/>
      <c r="C275" s="37"/>
      <c r="D275" s="35"/>
      <c r="E275" s="36"/>
      <c r="F275" s="37"/>
      <c r="G275" s="37"/>
      <c r="H275" s="37"/>
      <c r="I275" s="37"/>
      <c r="J275" s="37"/>
      <c r="K275" s="37"/>
      <c r="L275" s="37"/>
      <c r="M275" s="37"/>
      <c r="N275" s="37"/>
      <c r="O275" s="37"/>
      <c r="P275" s="37"/>
      <c r="Q275" s="38"/>
      <c r="R275" s="39"/>
      <c r="S275" s="39"/>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40" t="str">
        <f t="shared" si="2"/>
        <v/>
      </c>
      <c r="AS275" s="40" t="str">
        <f t="shared" si="3"/>
        <v/>
      </c>
      <c r="AT275" s="40" t="str">
        <f t="shared" si="4"/>
        <v/>
      </c>
      <c r="AU275" s="41" t="str">
        <f t="shared" si="5"/>
        <v/>
      </c>
      <c r="AV275" s="42" t="str">
        <f t="shared" si="6"/>
        <v/>
      </c>
      <c r="AW275" s="25"/>
      <c r="AX275" s="17"/>
      <c r="AY275" s="17"/>
      <c r="AZ275" s="17"/>
      <c r="BA275" s="17"/>
      <c r="BB275" s="17"/>
      <c r="BC275" s="17"/>
      <c r="BD275" s="17"/>
      <c r="BE275" s="17"/>
      <c r="BF275" s="17"/>
      <c r="BG275" s="17"/>
      <c r="BH275" s="17"/>
      <c r="BI275" s="17"/>
      <c r="BJ275" s="17"/>
      <c r="BK275" s="17"/>
      <c r="BL275" s="17"/>
      <c r="BM275" s="16"/>
      <c r="BN275" s="16"/>
      <c r="BO275" s="16"/>
    </row>
    <row r="276" ht="15.75" customHeight="1">
      <c r="A276" s="5"/>
      <c r="B276" s="37"/>
      <c r="C276" s="37"/>
      <c r="D276" s="35"/>
      <c r="E276" s="36"/>
      <c r="F276" s="37"/>
      <c r="G276" s="37"/>
      <c r="H276" s="37"/>
      <c r="I276" s="37"/>
      <c r="J276" s="37"/>
      <c r="K276" s="37"/>
      <c r="L276" s="37"/>
      <c r="M276" s="37"/>
      <c r="N276" s="37"/>
      <c r="O276" s="37"/>
      <c r="P276" s="37"/>
      <c r="Q276" s="38"/>
      <c r="R276" s="39"/>
      <c r="S276" s="39"/>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40" t="str">
        <f t="shared" si="2"/>
        <v/>
      </c>
      <c r="AS276" s="40" t="str">
        <f t="shared" si="3"/>
        <v/>
      </c>
      <c r="AT276" s="40" t="str">
        <f t="shared" si="4"/>
        <v/>
      </c>
      <c r="AU276" s="41" t="str">
        <f t="shared" si="5"/>
        <v/>
      </c>
      <c r="AV276" s="42" t="str">
        <f t="shared" si="6"/>
        <v/>
      </c>
      <c r="AW276" s="25"/>
      <c r="AX276" s="17"/>
      <c r="AY276" s="17"/>
      <c r="AZ276" s="17"/>
      <c r="BA276" s="17"/>
      <c r="BB276" s="17"/>
      <c r="BC276" s="17"/>
      <c r="BD276" s="17"/>
      <c r="BE276" s="17"/>
      <c r="BF276" s="17"/>
      <c r="BG276" s="17"/>
      <c r="BH276" s="17"/>
      <c r="BI276" s="17"/>
      <c r="BJ276" s="17"/>
      <c r="BK276" s="17"/>
      <c r="BL276" s="17"/>
      <c r="BM276" s="16"/>
      <c r="BN276" s="16"/>
      <c r="BO276" s="16"/>
    </row>
    <row r="277" ht="15.75" customHeight="1">
      <c r="A277" s="5"/>
      <c r="B277" s="37"/>
      <c r="C277" s="37"/>
      <c r="D277" s="35"/>
      <c r="E277" s="36"/>
      <c r="F277" s="37"/>
      <c r="G277" s="37"/>
      <c r="H277" s="37"/>
      <c r="I277" s="37"/>
      <c r="J277" s="37"/>
      <c r="K277" s="37"/>
      <c r="L277" s="37"/>
      <c r="M277" s="37"/>
      <c r="N277" s="37"/>
      <c r="O277" s="37"/>
      <c r="P277" s="37"/>
      <c r="Q277" s="38"/>
      <c r="R277" s="39"/>
      <c r="S277" s="39"/>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40" t="str">
        <f t="shared" si="2"/>
        <v/>
      </c>
      <c r="AS277" s="40" t="str">
        <f t="shared" si="3"/>
        <v/>
      </c>
      <c r="AT277" s="40" t="str">
        <f t="shared" si="4"/>
        <v/>
      </c>
      <c r="AU277" s="41" t="str">
        <f t="shared" si="5"/>
        <v/>
      </c>
      <c r="AV277" s="42" t="str">
        <f t="shared" si="6"/>
        <v/>
      </c>
      <c r="AW277" s="25"/>
      <c r="AX277" s="17"/>
      <c r="AY277" s="17"/>
      <c r="AZ277" s="17"/>
      <c r="BA277" s="17"/>
      <c r="BB277" s="17"/>
      <c r="BC277" s="17"/>
      <c r="BD277" s="17"/>
      <c r="BE277" s="17"/>
      <c r="BF277" s="17"/>
      <c r="BG277" s="17"/>
      <c r="BH277" s="17"/>
      <c r="BI277" s="17"/>
      <c r="BJ277" s="17"/>
      <c r="BK277" s="17"/>
      <c r="BL277" s="17"/>
      <c r="BM277" s="16"/>
      <c r="BN277" s="16"/>
      <c r="BO277" s="16"/>
    </row>
    <row r="278" ht="15.75" customHeight="1">
      <c r="A278" s="5"/>
      <c r="B278" s="37"/>
      <c r="C278" s="37"/>
      <c r="D278" s="35"/>
      <c r="E278" s="36"/>
      <c r="F278" s="37"/>
      <c r="G278" s="37"/>
      <c r="H278" s="37"/>
      <c r="I278" s="37"/>
      <c r="J278" s="37"/>
      <c r="K278" s="37"/>
      <c r="L278" s="37"/>
      <c r="M278" s="37"/>
      <c r="N278" s="37"/>
      <c r="O278" s="37"/>
      <c r="P278" s="37"/>
      <c r="Q278" s="38"/>
      <c r="R278" s="39"/>
      <c r="S278" s="39"/>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40" t="str">
        <f t="shared" si="2"/>
        <v/>
      </c>
      <c r="AS278" s="40" t="str">
        <f t="shared" si="3"/>
        <v/>
      </c>
      <c r="AT278" s="40" t="str">
        <f t="shared" si="4"/>
        <v/>
      </c>
      <c r="AU278" s="41" t="str">
        <f t="shared" si="5"/>
        <v/>
      </c>
      <c r="AV278" s="42" t="str">
        <f t="shared" si="6"/>
        <v/>
      </c>
      <c r="AW278" s="25"/>
      <c r="AX278" s="17"/>
      <c r="AY278" s="17"/>
      <c r="AZ278" s="17"/>
      <c r="BA278" s="17"/>
      <c r="BB278" s="17"/>
      <c r="BC278" s="17"/>
      <c r="BD278" s="17"/>
      <c r="BE278" s="17"/>
      <c r="BF278" s="17"/>
      <c r="BG278" s="17"/>
      <c r="BH278" s="17"/>
      <c r="BI278" s="17"/>
      <c r="BJ278" s="17"/>
      <c r="BK278" s="17"/>
      <c r="BL278" s="17"/>
      <c r="BM278" s="16"/>
      <c r="BN278" s="16"/>
      <c r="BO278" s="16"/>
    </row>
    <row r="279" ht="15.75" customHeight="1">
      <c r="A279" s="5"/>
      <c r="B279" s="37"/>
      <c r="C279" s="37"/>
      <c r="D279" s="35"/>
      <c r="E279" s="36"/>
      <c r="F279" s="37"/>
      <c r="G279" s="37"/>
      <c r="H279" s="37"/>
      <c r="I279" s="37"/>
      <c r="J279" s="37"/>
      <c r="K279" s="37"/>
      <c r="L279" s="37"/>
      <c r="M279" s="37"/>
      <c r="N279" s="37"/>
      <c r="O279" s="37"/>
      <c r="P279" s="37"/>
      <c r="Q279" s="38"/>
      <c r="R279" s="39"/>
      <c r="S279" s="39"/>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40" t="str">
        <f t="shared" si="2"/>
        <v/>
      </c>
      <c r="AS279" s="40" t="str">
        <f t="shared" si="3"/>
        <v/>
      </c>
      <c r="AT279" s="40" t="str">
        <f t="shared" si="4"/>
        <v/>
      </c>
      <c r="AU279" s="41" t="str">
        <f t="shared" si="5"/>
        <v/>
      </c>
      <c r="AV279" s="42" t="str">
        <f t="shared" si="6"/>
        <v/>
      </c>
      <c r="AW279" s="25"/>
      <c r="AX279" s="17"/>
      <c r="AY279" s="17"/>
      <c r="AZ279" s="17"/>
      <c r="BA279" s="17"/>
      <c r="BB279" s="17"/>
      <c r="BC279" s="17"/>
      <c r="BD279" s="17"/>
      <c r="BE279" s="17"/>
      <c r="BF279" s="17"/>
      <c r="BG279" s="17"/>
      <c r="BH279" s="17"/>
      <c r="BI279" s="17"/>
      <c r="BJ279" s="17"/>
      <c r="BK279" s="17"/>
      <c r="BL279" s="17"/>
      <c r="BM279" s="16"/>
      <c r="BN279" s="16"/>
      <c r="BO279" s="16"/>
    </row>
    <row r="280" ht="15.75" customHeight="1">
      <c r="A280" s="5"/>
      <c r="B280" s="37"/>
      <c r="C280" s="37"/>
      <c r="D280" s="35"/>
      <c r="E280" s="36"/>
      <c r="F280" s="37"/>
      <c r="G280" s="37"/>
      <c r="H280" s="37"/>
      <c r="I280" s="37"/>
      <c r="J280" s="37"/>
      <c r="K280" s="37"/>
      <c r="L280" s="37"/>
      <c r="M280" s="37"/>
      <c r="N280" s="37"/>
      <c r="O280" s="37"/>
      <c r="P280" s="37"/>
      <c r="Q280" s="38"/>
      <c r="R280" s="39"/>
      <c r="S280" s="39"/>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40" t="str">
        <f t="shared" si="2"/>
        <v/>
      </c>
      <c r="AS280" s="40" t="str">
        <f t="shared" si="3"/>
        <v/>
      </c>
      <c r="AT280" s="40" t="str">
        <f t="shared" si="4"/>
        <v/>
      </c>
      <c r="AU280" s="41" t="str">
        <f t="shared" si="5"/>
        <v/>
      </c>
      <c r="AV280" s="42" t="str">
        <f t="shared" si="6"/>
        <v/>
      </c>
      <c r="AW280" s="25"/>
      <c r="AX280" s="17"/>
      <c r="AY280" s="17"/>
      <c r="AZ280" s="17"/>
      <c r="BA280" s="17"/>
      <c r="BB280" s="17"/>
      <c r="BC280" s="17"/>
      <c r="BD280" s="17"/>
      <c r="BE280" s="17"/>
      <c r="BF280" s="17"/>
      <c r="BG280" s="17"/>
      <c r="BH280" s="17"/>
      <c r="BI280" s="17"/>
      <c r="BJ280" s="17"/>
      <c r="BK280" s="17"/>
      <c r="BL280" s="17"/>
      <c r="BM280" s="16"/>
      <c r="BN280" s="16"/>
      <c r="BO280" s="16"/>
    </row>
    <row r="281" ht="15.75" customHeight="1">
      <c r="A281" s="5"/>
      <c r="B281" s="37"/>
      <c r="C281" s="37"/>
      <c r="D281" s="35"/>
      <c r="E281" s="36"/>
      <c r="F281" s="37"/>
      <c r="G281" s="37"/>
      <c r="H281" s="37"/>
      <c r="I281" s="37"/>
      <c r="J281" s="37"/>
      <c r="K281" s="37"/>
      <c r="L281" s="37"/>
      <c r="M281" s="37"/>
      <c r="N281" s="37"/>
      <c r="O281" s="37"/>
      <c r="P281" s="37"/>
      <c r="Q281" s="38"/>
      <c r="R281" s="39"/>
      <c r="S281" s="39"/>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40" t="str">
        <f t="shared" si="2"/>
        <v/>
      </c>
      <c r="AS281" s="40" t="str">
        <f t="shared" si="3"/>
        <v/>
      </c>
      <c r="AT281" s="40" t="str">
        <f t="shared" si="4"/>
        <v/>
      </c>
      <c r="AU281" s="41" t="str">
        <f t="shared" si="5"/>
        <v/>
      </c>
      <c r="AV281" s="42" t="str">
        <f t="shared" si="6"/>
        <v/>
      </c>
      <c r="AW281" s="25"/>
      <c r="AX281" s="17"/>
      <c r="AY281" s="17"/>
      <c r="AZ281" s="17"/>
      <c r="BA281" s="17"/>
      <c r="BB281" s="17"/>
      <c r="BC281" s="17"/>
      <c r="BD281" s="17"/>
      <c r="BE281" s="17"/>
      <c r="BF281" s="17"/>
      <c r="BG281" s="17"/>
      <c r="BH281" s="17"/>
      <c r="BI281" s="17"/>
      <c r="BJ281" s="17"/>
      <c r="BK281" s="17"/>
      <c r="BL281" s="17"/>
      <c r="BM281" s="16"/>
      <c r="BN281" s="16"/>
      <c r="BO281" s="16"/>
    </row>
    <row r="282" ht="15.75" customHeight="1">
      <c r="A282" s="5"/>
      <c r="B282" s="37"/>
      <c r="C282" s="37"/>
      <c r="D282" s="35"/>
      <c r="E282" s="36"/>
      <c r="F282" s="37"/>
      <c r="G282" s="37"/>
      <c r="H282" s="37"/>
      <c r="I282" s="37"/>
      <c r="J282" s="37"/>
      <c r="K282" s="37"/>
      <c r="L282" s="37"/>
      <c r="M282" s="37"/>
      <c r="N282" s="37"/>
      <c r="O282" s="37"/>
      <c r="P282" s="37"/>
      <c r="Q282" s="38"/>
      <c r="R282" s="39"/>
      <c r="S282" s="39"/>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40" t="str">
        <f t="shared" si="2"/>
        <v/>
      </c>
      <c r="AS282" s="40" t="str">
        <f t="shared" si="3"/>
        <v/>
      </c>
      <c r="AT282" s="40" t="str">
        <f t="shared" si="4"/>
        <v/>
      </c>
      <c r="AU282" s="41" t="str">
        <f t="shared" si="5"/>
        <v/>
      </c>
      <c r="AV282" s="42" t="str">
        <f t="shared" si="6"/>
        <v/>
      </c>
      <c r="AW282" s="25"/>
      <c r="AX282" s="17"/>
      <c r="AY282" s="17"/>
      <c r="AZ282" s="17"/>
      <c r="BA282" s="17"/>
      <c r="BB282" s="17"/>
      <c r="BC282" s="17"/>
      <c r="BD282" s="17"/>
      <c r="BE282" s="17"/>
      <c r="BF282" s="17"/>
      <c r="BG282" s="17"/>
      <c r="BH282" s="17"/>
      <c r="BI282" s="17"/>
      <c r="BJ282" s="17"/>
      <c r="BK282" s="17"/>
      <c r="BL282" s="17"/>
      <c r="BM282" s="16"/>
      <c r="BN282" s="16"/>
      <c r="BO282" s="16"/>
    </row>
    <row r="283" ht="15.75" customHeight="1">
      <c r="A283" s="5"/>
      <c r="B283" s="37"/>
      <c r="C283" s="37"/>
      <c r="D283" s="35"/>
      <c r="E283" s="36"/>
      <c r="F283" s="37"/>
      <c r="G283" s="37"/>
      <c r="H283" s="37"/>
      <c r="I283" s="37"/>
      <c r="J283" s="37"/>
      <c r="K283" s="37"/>
      <c r="L283" s="37"/>
      <c r="M283" s="37"/>
      <c r="N283" s="37"/>
      <c r="O283" s="37"/>
      <c r="P283" s="37"/>
      <c r="Q283" s="38"/>
      <c r="R283" s="39"/>
      <c r="S283" s="39"/>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40" t="str">
        <f t="shared" si="2"/>
        <v/>
      </c>
      <c r="AS283" s="40" t="str">
        <f t="shared" si="3"/>
        <v/>
      </c>
      <c r="AT283" s="40" t="str">
        <f t="shared" si="4"/>
        <v/>
      </c>
      <c r="AU283" s="41" t="str">
        <f t="shared" si="5"/>
        <v/>
      </c>
      <c r="AV283" s="42" t="str">
        <f t="shared" si="6"/>
        <v/>
      </c>
      <c r="AW283" s="25"/>
      <c r="AX283" s="17"/>
      <c r="AY283" s="17"/>
      <c r="AZ283" s="17"/>
      <c r="BA283" s="17"/>
      <c r="BB283" s="17"/>
      <c r="BC283" s="17"/>
      <c r="BD283" s="17"/>
      <c r="BE283" s="17"/>
      <c r="BF283" s="17"/>
      <c r="BG283" s="17"/>
      <c r="BH283" s="17"/>
      <c r="BI283" s="17"/>
      <c r="BJ283" s="17"/>
      <c r="BK283" s="17"/>
      <c r="BL283" s="17"/>
      <c r="BM283" s="16"/>
      <c r="BN283" s="16"/>
      <c r="BO283" s="16"/>
    </row>
    <row r="284" ht="15.75" customHeight="1">
      <c r="A284" s="5"/>
      <c r="B284" s="37"/>
      <c r="C284" s="37"/>
      <c r="D284" s="35"/>
      <c r="E284" s="36"/>
      <c r="F284" s="37"/>
      <c r="G284" s="37"/>
      <c r="H284" s="37"/>
      <c r="I284" s="37"/>
      <c r="J284" s="37"/>
      <c r="K284" s="37"/>
      <c r="L284" s="37"/>
      <c r="M284" s="37"/>
      <c r="N284" s="37"/>
      <c r="O284" s="37"/>
      <c r="P284" s="37"/>
      <c r="Q284" s="38"/>
      <c r="R284" s="39"/>
      <c r="S284" s="39"/>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40" t="str">
        <f t="shared" si="2"/>
        <v/>
      </c>
      <c r="AS284" s="40" t="str">
        <f t="shared" si="3"/>
        <v/>
      </c>
      <c r="AT284" s="40" t="str">
        <f t="shared" si="4"/>
        <v/>
      </c>
      <c r="AU284" s="41" t="str">
        <f t="shared" si="5"/>
        <v/>
      </c>
      <c r="AV284" s="42" t="str">
        <f t="shared" si="6"/>
        <v/>
      </c>
      <c r="AW284" s="25"/>
      <c r="AX284" s="17"/>
      <c r="AY284" s="17"/>
      <c r="AZ284" s="17"/>
      <c r="BA284" s="17"/>
      <c r="BB284" s="17"/>
      <c r="BC284" s="17"/>
      <c r="BD284" s="17"/>
      <c r="BE284" s="17"/>
      <c r="BF284" s="17"/>
      <c r="BG284" s="17"/>
      <c r="BH284" s="17"/>
      <c r="BI284" s="17"/>
      <c r="BJ284" s="17"/>
      <c r="BK284" s="17"/>
      <c r="BL284" s="17"/>
      <c r="BM284" s="16"/>
      <c r="BN284" s="16"/>
      <c r="BO284" s="16"/>
    </row>
    <row r="285" ht="15.75" customHeight="1">
      <c r="A285" s="5"/>
      <c r="B285" s="37"/>
      <c r="C285" s="37"/>
      <c r="D285" s="35"/>
      <c r="E285" s="36"/>
      <c r="F285" s="37"/>
      <c r="G285" s="37"/>
      <c r="H285" s="37"/>
      <c r="I285" s="37"/>
      <c r="J285" s="37"/>
      <c r="K285" s="37"/>
      <c r="L285" s="37"/>
      <c r="M285" s="37"/>
      <c r="N285" s="37"/>
      <c r="O285" s="37"/>
      <c r="P285" s="37"/>
      <c r="Q285" s="38"/>
      <c r="R285" s="39"/>
      <c r="S285" s="39"/>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40" t="str">
        <f t="shared" si="2"/>
        <v/>
      </c>
      <c r="AS285" s="40" t="str">
        <f t="shared" si="3"/>
        <v/>
      </c>
      <c r="AT285" s="40" t="str">
        <f t="shared" si="4"/>
        <v/>
      </c>
      <c r="AU285" s="41" t="str">
        <f t="shared" si="5"/>
        <v/>
      </c>
      <c r="AV285" s="42" t="str">
        <f t="shared" si="6"/>
        <v/>
      </c>
      <c r="AW285" s="25"/>
      <c r="AX285" s="17"/>
      <c r="AY285" s="17"/>
      <c r="AZ285" s="17"/>
      <c r="BA285" s="17"/>
      <c r="BB285" s="17"/>
      <c r="BC285" s="17"/>
      <c r="BD285" s="17"/>
      <c r="BE285" s="17"/>
      <c r="BF285" s="17"/>
      <c r="BG285" s="17"/>
      <c r="BH285" s="17"/>
      <c r="BI285" s="17"/>
      <c r="BJ285" s="17"/>
      <c r="BK285" s="17"/>
      <c r="BL285" s="17"/>
      <c r="BM285" s="16"/>
      <c r="BN285" s="16"/>
      <c r="BO285" s="16"/>
    </row>
    <row r="286" ht="15.75" customHeight="1">
      <c r="A286" s="5"/>
      <c r="B286" s="37"/>
      <c r="C286" s="37"/>
      <c r="D286" s="35"/>
      <c r="E286" s="36"/>
      <c r="F286" s="37"/>
      <c r="G286" s="37"/>
      <c r="H286" s="37"/>
      <c r="I286" s="37"/>
      <c r="J286" s="37"/>
      <c r="K286" s="37"/>
      <c r="L286" s="37"/>
      <c r="M286" s="37"/>
      <c r="N286" s="37"/>
      <c r="O286" s="37"/>
      <c r="P286" s="37"/>
      <c r="Q286" s="38"/>
      <c r="R286" s="39"/>
      <c r="S286" s="39"/>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40" t="str">
        <f t="shared" si="2"/>
        <v/>
      </c>
      <c r="AS286" s="40" t="str">
        <f t="shared" si="3"/>
        <v/>
      </c>
      <c r="AT286" s="40" t="str">
        <f t="shared" si="4"/>
        <v/>
      </c>
      <c r="AU286" s="41" t="str">
        <f t="shared" si="5"/>
        <v/>
      </c>
      <c r="AV286" s="42" t="str">
        <f t="shared" si="6"/>
        <v/>
      </c>
      <c r="AW286" s="25"/>
      <c r="AX286" s="17"/>
      <c r="AY286" s="17"/>
      <c r="AZ286" s="17"/>
      <c r="BA286" s="17"/>
      <c r="BB286" s="17"/>
      <c r="BC286" s="17"/>
      <c r="BD286" s="17"/>
      <c r="BE286" s="17"/>
      <c r="BF286" s="17"/>
      <c r="BG286" s="17"/>
      <c r="BH286" s="17"/>
      <c r="BI286" s="17"/>
      <c r="BJ286" s="17"/>
      <c r="BK286" s="17"/>
      <c r="BL286" s="17"/>
      <c r="BM286" s="16"/>
      <c r="BN286" s="16"/>
      <c r="BO286" s="16"/>
    </row>
    <row r="287" ht="15.75" customHeight="1">
      <c r="A287" s="5"/>
      <c r="B287" s="37"/>
      <c r="C287" s="37"/>
      <c r="D287" s="35"/>
      <c r="E287" s="36"/>
      <c r="F287" s="37"/>
      <c r="G287" s="37"/>
      <c r="H287" s="37"/>
      <c r="I287" s="37"/>
      <c r="J287" s="37"/>
      <c r="K287" s="37"/>
      <c r="L287" s="37"/>
      <c r="M287" s="37"/>
      <c r="N287" s="37"/>
      <c r="O287" s="37"/>
      <c r="P287" s="37"/>
      <c r="Q287" s="38"/>
      <c r="R287" s="39"/>
      <c r="S287" s="39"/>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40" t="str">
        <f t="shared" si="2"/>
        <v/>
      </c>
      <c r="AS287" s="40" t="str">
        <f t="shared" si="3"/>
        <v/>
      </c>
      <c r="AT287" s="40" t="str">
        <f t="shared" si="4"/>
        <v/>
      </c>
      <c r="AU287" s="41" t="str">
        <f t="shared" si="5"/>
        <v/>
      </c>
      <c r="AV287" s="42" t="str">
        <f t="shared" si="6"/>
        <v/>
      </c>
      <c r="AW287" s="25"/>
      <c r="AX287" s="17"/>
      <c r="AY287" s="17"/>
      <c r="AZ287" s="17"/>
      <c r="BA287" s="17"/>
      <c r="BB287" s="17"/>
      <c r="BC287" s="17"/>
      <c r="BD287" s="17"/>
      <c r="BE287" s="17"/>
      <c r="BF287" s="17"/>
      <c r="BG287" s="17"/>
      <c r="BH287" s="17"/>
      <c r="BI287" s="17"/>
      <c r="BJ287" s="17"/>
      <c r="BK287" s="17"/>
      <c r="BL287" s="17"/>
      <c r="BM287" s="16"/>
      <c r="BN287" s="16"/>
      <c r="BO287" s="16"/>
    </row>
    <row r="288" ht="15.75" customHeight="1">
      <c r="A288" s="5"/>
      <c r="B288" s="37"/>
      <c r="C288" s="37"/>
      <c r="D288" s="35"/>
      <c r="E288" s="36"/>
      <c r="F288" s="37"/>
      <c r="G288" s="37"/>
      <c r="H288" s="37"/>
      <c r="I288" s="37"/>
      <c r="J288" s="37"/>
      <c r="K288" s="37"/>
      <c r="L288" s="37"/>
      <c r="M288" s="37"/>
      <c r="N288" s="37"/>
      <c r="O288" s="37"/>
      <c r="P288" s="37"/>
      <c r="Q288" s="38"/>
      <c r="R288" s="39"/>
      <c r="S288" s="39"/>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40" t="str">
        <f t="shared" si="2"/>
        <v/>
      </c>
      <c r="AS288" s="40" t="str">
        <f t="shared" si="3"/>
        <v/>
      </c>
      <c r="AT288" s="40" t="str">
        <f t="shared" si="4"/>
        <v/>
      </c>
      <c r="AU288" s="41" t="str">
        <f t="shared" si="5"/>
        <v/>
      </c>
      <c r="AV288" s="42" t="str">
        <f t="shared" si="6"/>
        <v/>
      </c>
      <c r="AW288" s="25"/>
      <c r="AX288" s="17"/>
      <c r="AY288" s="17"/>
      <c r="AZ288" s="17"/>
      <c r="BA288" s="17"/>
      <c r="BB288" s="17"/>
      <c r="BC288" s="17"/>
      <c r="BD288" s="17"/>
      <c r="BE288" s="17"/>
      <c r="BF288" s="17"/>
      <c r="BG288" s="17"/>
      <c r="BH288" s="17"/>
      <c r="BI288" s="17"/>
      <c r="BJ288" s="17"/>
      <c r="BK288" s="17"/>
      <c r="BL288" s="17"/>
      <c r="BM288" s="16"/>
      <c r="BN288" s="16"/>
      <c r="BO288" s="16"/>
    </row>
    <row r="289" ht="15.75" customHeight="1">
      <c r="A289" s="5"/>
      <c r="B289" s="37"/>
      <c r="C289" s="37"/>
      <c r="D289" s="35"/>
      <c r="E289" s="36"/>
      <c r="F289" s="37"/>
      <c r="G289" s="37"/>
      <c r="H289" s="37"/>
      <c r="I289" s="37"/>
      <c r="J289" s="37"/>
      <c r="K289" s="37"/>
      <c r="L289" s="37"/>
      <c r="M289" s="37"/>
      <c r="N289" s="37"/>
      <c r="O289" s="37"/>
      <c r="P289" s="37"/>
      <c r="Q289" s="38"/>
      <c r="R289" s="39"/>
      <c r="S289" s="39"/>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40" t="str">
        <f t="shared" si="2"/>
        <v/>
      </c>
      <c r="AS289" s="40" t="str">
        <f t="shared" si="3"/>
        <v/>
      </c>
      <c r="AT289" s="40" t="str">
        <f t="shared" si="4"/>
        <v/>
      </c>
      <c r="AU289" s="41" t="str">
        <f t="shared" si="5"/>
        <v/>
      </c>
      <c r="AV289" s="42" t="str">
        <f t="shared" si="6"/>
        <v/>
      </c>
      <c r="AW289" s="25"/>
      <c r="AX289" s="17"/>
      <c r="AY289" s="17"/>
      <c r="AZ289" s="17"/>
      <c r="BA289" s="17"/>
      <c r="BB289" s="17"/>
      <c r="BC289" s="17"/>
      <c r="BD289" s="17"/>
      <c r="BE289" s="17"/>
      <c r="BF289" s="17"/>
      <c r="BG289" s="17"/>
      <c r="BH289" s="17"/>
      <c r="BI289" s="17"/>
      <c r="BJ289" s="17"/>
      <c r="BK289" s="17"/>
      <c r="BL289" s="17"/>
      <c r="BM289" s="16"/>
      <c r="BN289" s="16"/>
      <c r="BO289" s="16"/>
    </row>
    <row r="290" ht="15.75" customHeight="1">
      <c r="A290" s="5"/>
      <c r="B290" s="37"/>
      <c r="C290" s="37"/>
      <c r="D290" s="35"/>
      <c r="E290" s="36"/>
      <c r="F290" s="37"/>
      <c r="G290" s="37"/>
      <c r="H290" s="37"/>
      <c r="I290" s="37"/>
      <c r="J290" s="37"/>
      <c r="K290" s="37"/>
      <c r="L290" s="37"/>
      <c r="M290" s="37"/>
      <c r="N290" s="37"/>
      <c r="O290" s="37"/>
      <c r="P290" s="37"/>
      <c r="Q290" s="38"/>
      <c r="R290" s="39"/>
      <c r="S290" s="39"/>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40" t="str">
        <f t="shared" si="2"/>
        <v/>
      </c>
      <c r="AS290" s="40" t="str">
        <f t="shared" si="3"/>
        <v/>
      </c>
      <c r="AT290" s="40" t="str">
        <f t="shared" si="4"/>
        <v/>
      </c>
      <c r="AU290" s="41" t="str">
        <f t="shared" si="5"/>
        <v/>
      </c>
      <c r="AV290" s="42" t="str">
        <f t="shared" si="6"/>
        <v/>
      </c>
      <c r="AW290" s="25"/>
      <c r="AX290" s="17"/>
      <c r="AY290" s="17"/>
      <c r="AZ290" s="17"/>
      <c r="BA290" s="17"/>
      <c r="BB290" s="17"/>
      <c r="BC290" s="17"/>
      <c r="BD290" s="17"/>
      <c r="BE290" s="17"/>
      <c r="BF290" s="17"/>
      <c r="BG290" s="17"/>
      <c r="BH290" s="17"/>
      <c r="BI290" s="17"/>
      <c r="BJ290" s="17"/>
      <c r="BK290" s="17"/>
      <c r="BL290" s="17"/>
      <c r="BM290" s="16"/>
      <c r="BN290" s="16"/>
      <c r="BO290" s="16"/>
    </row>
    <row r="291" ht="15.75" customHeight="1">
      <c r="A291" s="5"/>
      <c r="B291" s="37"/>
      <c r="C291" s="37"/>
      <c r="D291" s="35"/>
      <c r="E291" s="36"/>
      <c r="F291" s="37"/>
      <c r="G291" s="37"/>
      <c r="H291" s="37"/>
      <c r="I291" s="37"/>
      <c r="J291" s="37"/>
      <c r="K291" s="37"/>
      <c r="L291" s="37"/>
      <c r="M291" s="37"/>
      <c r="N291" s="37"/>
      <c r="O291" s="37"/>
      <c r="P291" s="37"/>
      <c r="Q291" s="38"/>
      <c r="R291" s="39"/>
      <c r="S291" s="39"/>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40" t="str">
        <f t="shared" si="2"/>
        <v/>
      </c>
      <c r="AS291" s="40" t="str">
        <f t="shared" si="3"/>
        <v/>
      </c>
      <c r="AT291" s="40" t="str">
        <f t="shared" si="4"/>
        <v/>
      </c>
      <c r="AU291" s="41" t="str">
        <f t="shared" si="5"/>
        <v/>
      </c>
      <c r="AV291" s="42" t="str">
        <f t="shared" si="6"/>
        <v/>
      </c>
      <c r="AW291" s="25"/>
      <c r="AX291" s="17"/>
      <c r="AY291" s="17"/>
      <c r="AZ291" s="17"/>
      <c r="BA291" s="17"/>
      <c r="BB291" s="17"/>
      <c r="BC291" s="17"/>
      <c r="BD291" s="17"/>
      <c r="BE291" s="17"/>
      <c r="BF291" s="17"/>
      <c r="BG291" s="17"/>
      <c r="BH291" s="17"/>
      <c r="BI291" s="17"/>
      <c r="BJ291" s="17"/>
      <c r="BK291" s="17"/>
      <c r="BL291" s="17"/>
      <c r="BM291" s="16"/>
      <c r="BN291" s="16"/>
      <c r="BO291" s="16"/>
    </row>
    <row r="292" ht="15.75" customHeight="1">
      <c r="A292" s="5"/>
      <c r="B292" s="37"/>
      <c r="C292" s="37"/>
      <c r="D292" s="35"/>
      <c r="E292" s="36"/>
      <c r="F292" s="37"/>
      <c r="G292" s="37"/>
      <c r="H292" s="37"/>
      <c r="I292" s="37"/>
      <c r="J292" s="37"/>
      <c r="K292" s="37"/>
      <c r="L292" s="37"/>
      <c r="M292" s="37"/>
      <c r="N292" s="37"/>
      <c r="O292" s="37"/>
      <c r="P292" s="37"/>
      <c r="Q292" s="38"/>
      <c r="R292" s="39"/>
      <c r="S292" s="39"/>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40" t="str">
        <f t="shared" si="2"/>
        <v/>
      </c>
      <c r="AS292" s="40" t="str">
        <f t="shared" si="3"/>
        <v/>
      </c>
      <c r="AT292" s="40" t="str">
        <f t="shared" si="4"/>
        <v/>
      </c>
      <c r="AU292" s="41" t="str">
        <f t="shared" si="5"/>
        <v/>
      </c>
      <c r="AV292" s="42" t="str">
        <f t="shared" si="6"/>
        <v/>
      </c>
      <c r="AW292" s="25"/>
      <c r="AX292" s="17"/>
      <c r="AY292" s="17"/>
      <c r="AZ292" s="17"/>
      <c r="BA292" s="17"/>
      <c r="BB292" s="17"/>
      <c r="BC292" s="17"/>
      <c r="BD292" s="17"/>
      <c r="BE292" s="17"/>
      <c r="BF292" s="17"/>
      <c r="BG292" s="17"/>
      <c r="BH292" s="17"/>
      <c r="BI292" s="17"/>
      <c r="BJ292" s="17"/>
      <c r="BK292" s="17"/>
      <c r="BL292" s="17"/>
      <c r="BM292" s="16"/>
      <c r="BN292" s="16"/>
      <c r="BO292" s="16"/>
    </row>
    <row r="293" ht="15.75" customHeight="1">
      <c r="A293" s="5"/>
      <c r="B293" s="37"/>
      <c r="C293" s="37"/>
      <c r="D293" s="35"/>
      <c r="E293" s="36"/>
      <c r="F293" s="37"/>
      <c r="G293" s="37"/>
      <c r="H293" s="37"/>
      <c r="I293" s="37"/>
      <c r="J293" s="37"/>
      <c r="K293" s="37"/>
      <c r="L293" s="37"/>
      <c r="M293" s="37"/>
      <c r="N293" s="37"/>
      <c r="O293" s="37"/>
      <c r="P293" s="37"/>
      <c r="Q293" s="38"/>
      <c r="R293" s="39"/>
      <c r="S293" s="39"/>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40" t="str">
        <f t="shared" si="2"/>
        <v/>
      </c>
      <c r="AS293" s="40" t="str">
        <f t="shared" si="3"/>
        <v/>
      </c>
      <c r="AT293" s="40" t="str">
        <f t="shared" si="4"/>
        <v/>
      </c>
      <c r="AU293" s="41" t="str">
        <f t="shared" si="5"/>
        <v/>
      </c>
      <c r="AV293" s="42" t="str">
        <f t="shared" si="6"/>
        <v/>
      </c>
      <c r="AW293" s="25"/>
      <c r="AX293" s="17"/>
      <c r="AY293" s="17"/>
      <c r="AZ293" s="17"/>
      <c r="BA293" s="17"/>
      <c r="BB293" s="17"/>
      <c r="BC293" s="17"/>
      <c r="BD293" s="17"/>
      <c r="BE293" s="17"/>
      <c r="BF293" s="17"/>
      <c r="BG293" s="17"/>
      <c r="BH293" s="17"/>
      <c r="BI293" s="17"/>
      <c r="BJ293" s="17"/>
      <c r="BK293" s="17"/>
      <c r="BL293" s="17"/>
      <c r="BM293" s="16"/>
      <c r="BN293" s="16"/>
      <c r="BO293" s="16"/>
    </row>
    <row r="294" ht="15.75" customHeight="1">
      <c r="A294" s="5"/>
      <c r="B294" s="37"/>
      <c r="C294" s="37"/>
      <c r="D294" s="35"/>
      <c r="E294" s="36"/>
      <c r="F294" s="37"/>
      <c r="G294" s="37"/>
      <c r="H294" s="37"/>
      <c r="I294" s="37"/>
      <c r="J294" s="37"/>
      <c r="K294" s="37"/>
      <c r="L294" s="37"/>
      <c r="M294" s="37"/>
      <c r="N294" s="37"/>
      <c r="O294" s="37"/>
      <c r="P294" s="37"/>
      <c r="Q294" s="38"/>
      <c r="R294" s="39"/>
      <c r="S294" s="39"/>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40" t="str">
        <f t="shared" si="2"/>
        <v/>
      </c>
      <c r="AS294" s="40" t="str">
        <f t="shared" si="3"/>
        <v/>
      </c>
      <c r="AT294" s="40" t="str">
        <f t="shared" si="4"/>
        <v/>
      </c>
      <c r="AU294" s="41" t="str">
        <f t="shared" si="5"/>
        <v/>
      </c>
      <c r="AV294" s="42" t="str">
        <f t="shared" si="6"/>
        <v/>
      </c>
      <c r="AW294" s="25"/>
      <c r="AX294" s="17"/>
      <c r="AY294" s="17"/>
      <c r="AZ294" s="17"/>
      <c r="BA294" s="17"/>
      <c r="BB294" s="17"/>
      <c r="BC294" s="17"/>
      <c r="BD294" s="17"/>
      <c r="BE294" s="17"/>
      <c r="BF294" s="17"/>
      <c r="BG294" s="17"/>
      <c r="BH294" s="17"/>
      <c r="BI294" s="17"/>
      <c r="BJ294" s="17"/>
      <c r="BK294" s="17"/>
      <c r="BL294" s="17"/>
      <c r="BM294" s="16"/>
      <c r="BN294" s="16"/>
      <c r="BO294" s="16"/>
    </row>
    <row r="295" ht="15.75" customHeight="1">
      <c r="A295" s="5"/>
      <c r="B295" s="37"/>
      <c r="C295" s="37"/>
      <c r="D295" s="35"/>
      <c r="E295" s="36"/>
      <c r="F295" s="37"/>
      <c r="G295" s="37"/>
      <c r="H295" s="37"/>
      <c r="I295" s="37"/>
      <c r="J295" s="37"/>
      <c r="K295" s="37"/>
      <c r="L295" s="37"/>
      <c r="M295" s="37"/>
      <c r="N295" s="37"/>
      <c r="O295" s="37"/>
      <c r="P295" s="37"/>
      <c r="Q295" s="38"/>
      <c r="R295" s="39"/>
      <c r="S295" s="39"/>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40" t="str">
        <f t="shared" si="2"/>
        <v/>
      </c>
      <c r="AS295" s="40" t="str">
        <f t="shared" si="3"/>
        <v/>
      </c>
      <c r="AT295" s="40" t="str">
        <f t="shared" si="4"/>
        <v/>
      </c>
      <c r="AU295" s="41" t="str">
        <f t="shared" si="5"/>
        <v/>
      </c>
      <c r="AV295" s="42" t="str">
        <f t="shared" si="6"/>
        <v/>
      </c>
      <c r="AW295" s="25"/>
      <c r="AX295" s="17"/>
      <c r="AY295" s="17"/>
      <c r="AZ295" s="17"/>
      <c r="BA295" s="17"/>
      <c r="BB295" s="17"/>
      <c r="BC295" s="17"/>
      <c r="BD295" s="17"/>
      <c r="BE295" s="17"/>
      <c r="BF295" s="17"/>
      <c r="BG295" s="17"/>
      <c r="BH295" s="17"/>
      <c r="BI295" s="17"/>
      <c r="BJ295" s="17"/>
      <c r="BK295" s="17"/>
      <c r="BL295" s="17"/>
      <c r="BM295" s="16"/>
      <c r="BN295" s="16"/>
      <c r="BO295" s="16"/>
    </row>
    <row r="296" ht="15.75" customHeight="1">
      <c r="A296" s="5"/>
      <c r="B296" s="37"/>
      <c r="C296" s="37"/>
      <c r="D296" s="35"/>
      <c r="E296" s="36"/>
      <c r="F296" s="37"/>
      <c r="G296" s="37"/>
      <c r="H296" s="37"/>
      <c r="I296" s="37"/>
      <c r="J296" s="37"/>
      <c r="K296" s="37"/>
      <c r="L296" s="37"/>
      <c r="M296" s="37"/>
      <c r="N296" s="37"/>
      <c r="O296" s="37"/>
      <c r="P296" s="37"/>
      <c r="Q296" s="38"/>
      <c r="R296" s="39"/>
      <c r="S296" s="39"/>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40" t="str">
        <f t="shared" si="2"/>
        <v/>
      </c>
      <c r="AS296" s="40" t="str">
        <f t="shared" si="3"/>
        <v/>
      </c>
      <c r="AT296" s="40" t="str">
        <f t="shared" si="4"/>
        <v/>
      </c>
      <c r="AU296" s="41" t="str">
        <f t="shared" si="5"/>
        <v/>
      </c>
      <c r="AV296" s="42" t="str">
        <f t="shared" si="6"/>
        <v/>
      </c>
      <c r="AW296" s="25"/>
      <c r="AX296" s="17"/>
      <c r="AY296" s="17"/>
      <c r="AZ296" s="17"/>
      <c r="BA296" s="17"/>
      <c r="BB296" s="17"/>
      <c r="BC296" s="17"/>
      <c r="BD296" s="17"/>
      <c r="BE296" s="17"/>
      <c r="BF296" s="17"/>
      <c r="BG296" s="17"/>
      <c r="BH296" s="17"/>
      <c r="BI296" s="17"/>
      <c r="BJ296" s="17"/>
      <c r="BK296" s="17"/>
      <c r="BL296" s="17"/>
      <c r="BM296" s="16"/>
      <c r="BN296" s="16"/>
      <c r="BO296" s="16"/>
    </row>
    <row r="297" ht="15.75" customHeight="1">
      <c r="A297" s="5"/>
      <c r="B297" s="37"/>
      <c r="C297" s="37"/>
      <c r="D297" s="35"/>
      <c r="E297" s="36"/>
      <c r="F297" s="37"/>
      <c r="G297" s="37"/>
      <c r="H297" s="37"/>
      <c r="I297" s="37"/>
      <c r="J297" s="37"/>
      <c r="K297" s="37"/>
      <c r="L297" s="37"/>
      <c r="M297" s="37"/>
      <c r="N297" s="37"/>
      <c r="O297" s="37"/>
      <c r="P297" s="37"/>
      <c r="Q297" s="38"/>
      <c r="R297" s="39"/>
      <c r="S297" s="39"/>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40" t="str">
        <f t="shared" si="2"/>
        <v/>
      </c>
      <c r="AS297" s="40" t="str">
        <f t="shared" si="3"/>
        <v/>
      </c>
      <c r="AT297" s="40" t="str">
        <f t="shared" si="4"/>
        <v/>
      </c>
      <c r="AU297" s="41" t="str">
        <f t="shared" si="5"/>
        <v/>
      </c>
      <c r="AV297" s="42" t="str">
        <f t="shared" si="6"/>
        <v/>
      </c>
      <c r="AW297" s="25"/>
      <c r="AX297" s="17"/>
      <c r="AY297" s="17"/>
      <c r="AZ297" s="17"/>
      <c r="BA297" s="17"/>
      <c r="BB297" s="17"/>
      <c r="BC297" s="17"/>
      <c r="BD297" s="17"/>
      <c r="BE297" s="17"/>
      <c r="BF297" s="17"/>
      <c r="BG297" s="17"/>
      <c r="BH297" s="17"/>
      <c r="BI297" s="17"/>
      <c r="BJ297" s="17"/>
      <c r="BK297" s="17"/>
      <c r="BL297" s="17"/>
      <c r="BM297" s="16"/>
      <c r="BN297" s="16"/>
      <c r="BO297" s="16"/>
    </row>
    <row r="298" ht="15.75" customHeight="1">
      <c r="A298" s="5"/>
      <c r="B298" s="37"/>
      <c r="C298" s="37"/>
      <c r="D298" s="35"/>
      <c r="E298" s="36"/>
      <c r="F298" s="37"/>
      <c r="G298" s="37"/>
      <c r="H298" s="37"/>
      <c r="I298" s="37"/>
      <c r="J298" s="37"/>
      <c r="K298" s="37"/>
      <c r="L298" s="37"/>
      <c r="M298" s="37"/>
      <c r="N298" s="37"/>
      <c r="O298" s="37"/>
      <c r="P298" s="37"/>
      <c r="Q298" s="38"/>
      <c r="R298" s="39"/>
      <c r="S298" s="39"/>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40" t="str">
        <f t="shared" si="2"/>
        <v/>
      </c>
      <c r="AS298" s="40" t="str">
        <f t="shared" si="3"/>
        <v/>
      </c>
      <c r="AT298" s="40" t="str">
        <f t="shared" si="4"/>
        <v/>
      </c>
      <c r="AU298" s="41" t="str">
        <f t="shared" si="5"/>
        <v/>
      </c>
      <c r="AV298" s="42" t="str">
        <f t="shared" si="6"/>
        <v/>
      </c>
      <c r="AW298" s="25"/>
      <c r="AX298" s="17"/>
      <c r="AY298" s="17"/>
      <c r="AZ298" s="17"/>
      <c r="BA298" s="17"/>
      <c r="BB298" s="17"/>
      <c r="BC298" s="17"/>
      <c r="BD298" s="17"/>
      <c r="BE298" s="17"/>
      <c r="BF298" s="17"/>
      <c r="BG298" s="17"/>
      <c r="BH298" s="17"/>
      <c r="BI298" s="17"/>
      <c r="BJ298" s="17"/>
      <c r="BK298" s="17"/>
      <c r="BL298" s="17"/>
      <c r="BM298" s="16"/>
      <c r="BN298" s="16"/>
      <c r="BO298" s="16"/>
    </row>
    <row r="299" ht="15.75" customHeight="1">
      <c r="A299" s="5"/>
      <c r="B299" s="37"/>
      <c r="C299" s="37"/>
      <c r="D299" s="35"/>
      <c r="E299" s="36"/>
      <c r="F299" s="37"/>
      <c r="G299" s="37"/>
      <c r="H299" s="37"/>
      <c r="I299" s="37"/>
      <c r="J299" s="37"/>
      <c r="K299" s="37"/>
      <c r="L299" s="37"/>
      <c r="M299" s="37"/>
      <c r="N299" s="37"/>
      <c r="O299" s="37"/>
      <c r="P299" s="37"/>
      <c r="Q299" s="38"/>
      <c r="R299" s="39"/>
      <c r="S299" s="39"/>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40" t="str">
        <f t="shared" si="2"/>
        <v/>
      </c>
      <c r="AS299" s="40" t="str">
        <f t="shared" si="3"/>
        <v/>
      </c>
      <c r="AT299" s="40" t="str">
        <f t="shared" si="4"/>
        <v/>
      </c>
      <c r="AU299" s="41" t="str">
        <f t="shared" si="5"/>
        <v/>
      </c>
      <c r="AV299" s="42" t="str">
        <f t="shared" si="6"/>
        <v/>
      </c>
      <c r="AW299" s="25"/>
      <c r="AX299" s="17"/>
      <c r="AY299" s="17"/>
      <c r="AZ299" s="17"/>
      <c r="BA299" s="17"/>
      <c r="BB299" s="17"/>
      <c r="BC299" s="17"/>
      <c r="BD299" s="17"/>
      <c r="BE299" s="17"/>
      <c r="BF299" s="17"/>
      <c r="BG299" s="17"/>
      <c r="BH299" s="17"/>
      <c r="BI299" s="17"/>
      <c r="BJ299" s="17"/>
      <c r="BK299" s="17"/>
      <c r="BL299" s="17"/>
      <c r="BM299" s="16"/>
      <c r="BN299" s="16"/>
      <c r="BO299" s="16"/>
    </row>
    <row r="300" ht="15.75" customHeight="1">
      <c r="A300" s="5"/>
      <c r="B300" s="37"/>
      <c r="C300" s="37"/>
      <c r="D300" s="35"/>
      <c r="E300" s="36"/>
      <c r="F300" s="37"/>
      <c r="G300" s="37"/>
      <c r="H300" s="37"/>
      <c r="I300" s="37"/>
      <c r="J300" s="37"/>
      <c r="K300" s="37"/>
      <c r="L300" s="37"/>
      <c r="M300" s="37"/>
      <c r="N300" s="37"/>
      <c r="O300" s="37"/>
      <c r="P300" s="37"/>
      <c r="Q300" s="38"/>
      <c r="R300" s="39"/>
      <c r="S300" s="39"/>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40" t="str">
        <f t="shared" si="2"/>
        <v/>
      </c>
      <c r="AS300" s="40" t="str">
        <f t="shared" si="3"/>
        <v/>
      </c>
      <c r="AT300" s="40" t="str">
        <f t="shared" si="4"/>
        <v/>
      </c>
      <c r="AU300" s="41" t="str">
        <f t="shared" si="5"/>
        <v/>
      </c>
      <c r="AV300" s="42" t="str">
        <f t="shared" si="6"/>
        <v/>
      </c>
      <c r="AW300" s="25"/>
      <c r="AX300" s="17"/>
      <c r="AY300" s="17"/>
      <c r="AZ300" s="17"/>
      <c r="BA300" s="17"/>
      <c r="BB300" s="17"/>
      <c r="BC300" s="17"/>
      <c r="BD300" s="17"/>
      <c r="BE300" s="17"/>
      <c r="BF300" s="17"/>
      <c r="BG300" s="17"/>
      <c r="BH300" s="17"/>
      <c r="BI300" s="17"/>
      <c r="BJ300" s="17"/>
      <c r="BK300" s="17"/>
      <c r="BL300" s="17"/>
      <c r="BM300" s="16"/>
      <c r="BN300" s="16"/>
      <c r="BO300" s="16"/>
    </row>
    <row r="301" ht="15.75" customHeight="1">
      <c r="A301" s="5"/>
      <c r="B301" s="37"/>
      <c r="C301" s="37"/>
      <c r="D301" s="35"/>
      <c r="E301" s="36"/>
      <c r="F301" s="37"/>
      <c r="G301" s="37"/>
      <c r="H301" s="37"/>
      <c r="I301" s="37"/>
      <c r="J301" s="37"/>
      <c r="K301" s="37"/>
      <c r="L301" s="37"/>
      <c r="M301" s="37"/>
      <c r="N301" s="37"/>
      <c r="O301" s="37"/>
      <c r="P301" s="37"/>
      <c r="Q301" s="38"/>
      <c r="R301" s="39"/>
      <c r="S301" s="39"/>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40" t="str">
        <f t="shared" si="2"/>
        <v/>
      </c>
      <c r="AS301" s="40" t="str">
        <f t="shared" si="3"/>
        <v/>
      </c>
      <c r="AT301" s="40" t="str">
        <f t="shared" si="4"/>
        <v/>
      </c>
      <c r="AU301" s="41" t="str">
        <f t="shared" si="5"/>
        <v/>
      </c>
      <c r="AV301" s="42" t="str">
        <f t="shared" si="6"/>
        <v/>
      </c>
      <c r="AW301" s="25"/>
      <c r="AX301" s="17"/>
      <c r="AY301" s="17"/>
      <c r="AZ301" s="17"/>
      <c r="BA301" s="17"/>
      <c r="BB301" s="17"/>
      <c r="BC301" s="17"/>
      <c r="BD301" s="17"/>
      <c r="BE301" s="17"/>
      <c r="BF301" s="17"/>
      <c r="BG301" s="17"/>
      <c r="BH301" s="17"/>
      <c r="BI301" s="17"/>
      <c r="BJ301" s="17"/>
      <c r="BK301" s="17"/>
      <c r="BL301" s="17"/>
      <c r="BM301" s="16"/>
      <c r="BN301" s="16"/>
      <c r="BO301" s="16"/>
    </row>
    <row r="302" ht="15.75" customHeight="1">
      <c r="A302" s="5"/>
      <c r="B302" s="37"/>
      <c r="C302" s="37"/>
      <c r="D302" s="35"/>
      <c r="E302" s="36"/>
      <c r="F302" s="37"/>
      <c r="G302" s="37"/>
      <c r="H302" s="37"/>
      <c r="I302" s="37"/>
      <c r="J302" s="37"/>
      <c r="K302" s="37"/>
      <c r="L302" s="37"/>
      <c r="M302" s="37"/>
      <c r="N302" s="37"/>
      <c r="O302" s="37"/>
      <c r="P302" s="37"/>
      <c r="Q302" s="38"/>
      <c r="R302" s="39"/>
      <c r="S302" s="39"/>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40" t="str">
        <f t="shared" si="2"/>
        <v/>
      </c>
      <c r="AS302" s="40" t="str">
        <f t="shared" si="3"/>
        <v/>
      </c>
      <c r="AT302" s="40" t="str">
        <f t="shared" si="4"/>
        <v/>
      </c>
      <c r="AU302" s="41" t="str">
        <f t="shared" si="5"/>
        <v/>
      </c>
      <c r="AV302" s="42" t="str">
        <f t="shared" si="6"/>
        <v/>
      </c>
      <c r="AW302" s="25"/>
      <c r="AX302" s="17"/>
      <c r="AY302" s="17"/>
      <c r="AZ302" s="17"/>
      <c r="BA302" s="17"/>
      <c r="BB302" s="17"/>
      <c r="BC302" s="17"/>
      <c r="BD302" s="17"/>
      <c r="BE302" s="17"/>
      <c r="BF302" s="17"/>
      <c r="BG302" s="17"/>
      <c r="BH302" s="17"/>
      <c r="BI302" s="17"/>
      <c r="BJ302" s="17"/>
      <c r="BK302" s="17"/>
      <c r="BL302" s="17"/>
      <c r="BM302" s="16"/>
      <c r="BN302" s="16"/>
      <c r="BO302" s="16"/>
    </row>
    <row r="303" ht="15.75" customHeight="1">
      <c r="A303" s="5"/>
      <c r="B303" s="37"/>
      <c r="C303" s="37"/>
      <c r="D303" s="35"/>
      <c r="E303" s="36"/>
      <c r="F303" s="37"/>
      <c r="G303" s="37"/>
      <c r="H303" s="37"/>
      <c r="I303" s="37"/>
      <c r="J303" s="37"/>
      <c r="K303" s="37"/>
      <c r="L303" s="37"/>
      <c r="M303" s="37"/>
      <c r="N303" s="37"/>
      <c r="O303" s="37"/>
      <c r="P303" s="37"/>
      <c r="Q303" s="38"/>
      <c r="R303" s="39"/>
      <c r="S303" s="39"/>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40" t="str">
        <f t="shared" si="2"/>
        <v/>
      </c>
      <c r="AS303" s="40" t="str">
        <f t="shared" si="3"/>
        <v/>
      </c>
      <c r="AT303" s="40" t="str">
        <f t="shared" si="4"/>
        <v/>
      </c>
      <c r="AU303" s="41" t="str">
        <f t="shared" si="5"/>
        <v/>
      </c>
      <c r="AV303" s="42" t="str">
        <f t="shared" si="6"/>
        <v/>
      </c>
      <c r="AW303" s="25"/>
      <c r="AX303" s="17"/>
      <c r="AY303" s="17"/>
      <c r="AZ303" s="17"/>
      <c r="BA303" s="17"/>
      <c r="BB303" s="17"/>
      <c r="BC303" s="17"/>
      <c r="BD303" s="17"/>
      <c r="BE303" s="17"/>
      <c r="BF303" s="17"/>
      <c r="BG303" s="17"/>
      <c r="BH303" s="17"/>
      <c r="BI303" s="17"/>
      <c r="BJ303" s="17"/>
      <c r="BK303" s="17"/>
      <c r="BL303" s="17"/>
      <c r="BM303" s="16"/>
      <c r="BN303" s="16"/>
      <c r="BO303" s="16"/>
    </row>
    <row r="304" ht="15.75" customHeight="1">
      <c r="A304" s="5"/>
      <c r="B304" s="37"/>
      <c r="C304" s="37"/>
      <c r="D304" s="35"/>
      <c r="E304" s="36"/>
      <c r="F304" s="37"/>
      <c r="G304" s="37"/>
      <c r="H304" s="37"/>
      <c r="I304" s="37"/>
      <c r="J304" s="37"/>
      <c r="K304" s="37"/>
      <c r="L304" s="37"/>
      <c r="M304" s="37"/>
      <c r="N304" s="37"/>
      <c r="O304" s="37"/>
      <c r="P304" s="37"/>
      <c r="Q304" s="38"/>
      <c r="R304" s="39"/>
      <c r="S304" s="39"/>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40" t="str">
        <f t="shared" si="2"/>
        <v/>
      </c>
      <c r="AS304" s="40" t="str">
        <f t="shared" si="3"/>
        <v/>
      </c>
      <c r="AT304" s="40" t="str">
        <f t="shared" si="4"/>
        <v/>
      </c>
      <c r="AU304" s="41" t="str">
        <f t="shared" si="5"/>
        <v/>
      </c>
      <c r="AV304" s="42" t="str">
        <f t="shared" si="6"/>
        <v/>
      </c>
      <c r="AW304" s="25"/>
      <c r="AX304" s="17"/>
      <c r="AY304" s="17"/>
      <c r="AZ304" s="17"/>
      <c r="BA304" s="17"/>
      <c r="BB304" s="17"/>
      <c r="BC304" s="17"/>
      <c r="BD304" s="17"/>
      <c r="BE304" s="17"/>
      <c r="BF304" s="17"/>
      <c r="BG304" s="17"/>
      <c r="BH304" s="17"/>
      <c r="BI304" s="17"/>
      <c r="BJ304" s="17"/>
      <c r="BK304" s="17"/>
      <c r="BL304" s="17"/>
      <c r="BM304" s="16"/>
      <c r="BN304" s="16"/>
      <c r="BO304" s="16"/>
    </row>
    <row r="305" ht="15.75" customHeight="1">
      <c r="A305" s="5"/>
      <c r="B305" s="37"/>
      <c r="C305" s="37"/>
      <c r="D305" s="35"/>
      <c r="E305" s="36"/>
      <c r="F305" s="37"/>
      <c r="G305" s="37"/>
      <c r="H305" s="37"/>
      <c r="I305" s="37"/>
      <c r="J305" s="37"/>
      <c r="K305" s="37"/>
      <c r="L305" s="37"/>
      <c r="M305" s="37"/>
      <c r="N305" s="37"/>
      <c r="O305" s="37"/>
      <c r="P305" s="37"/>
      <c r="Q305" s="38"/>
      <c r="R305" s="39"/>
      <c r="S305" s="39"/>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40" t="str">
        <f t="shared" si="2"/>
        <v/>
      </c>
      <c r="AS305" s="40" t="str">
        <f t="shared" si="3"/>
        <v/>
      </c>
      <c r="AT305" s="40" t="str">
        <f t="shared" si="4"/>
        <v/>
      </c>
      <c r="AU305" s="41" t="str">
        <f t="shared" si="5"/>
        <v/>
      </c>
      <c r="AV305" s="42" t="str">
        <f t="shared" si="6"/>
        <v/>
      </c>
      <c r="AW305" s="25"/>
      <c r="AX305" s="17"/>
      <c r="AY305" s="17"/>
      <c r="AZ305" s="17"/>
      <c r="BA305" s="17"/>
      <c r="BB305" s="17"/>
      <c r="BC305" s="17"/>
      <c r="BD305" s="17"/>
      <c r="BE305" s="17"/>
      <c r="BF305" s="17"/>
      <c r="BG305" s="17"/>
      <c r="BH305" s="17"/>
      <c r="BI305" s="17"/>
      <c r="BJ305" s="17"/>
      <c r="BK305" s="17"/>
      <c r="BL305" s="17"/>
      <c r="BM305" s="16"/>
      <c r="BN305" s="16"/>
      <c r="BO305" s="16"/>
    </row>
    <row r="306" ht="15.75" customHeight="1">
      <c r="A306" s="5"/>
      <c r="B306" s="37"/>
      <c r="C306" s="37"/>
      <c r="D306" s="35"/>
      <c r="E306" s="36"/>
      <c r="F306" s="37"/>
      <c r="G306" s="37"/>
      <c r="H306" s="37"/>
      <c r="I306" s="37"/>
      <c r="J306" s="37"/>
      <c r="K306" s="37"/>
      <c r="L306" s="37"/>
      <c r="M306" s="37"/>
      <c r="N306" s="37"/>
      <c r="O306" s="37"/>
      <c r="P306" s="37"/>
      <c r="Q306" s="38"/>
      <c r="R306" s="39"/>
      <c r="S306" s="39"/>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40" t="str">
        <f t="shared" si="2"/>
        <v/>
      </c>
      <c r="AS306" s="40" t="str">
        <f t="shared" si="3"/>
        <v/>
      </c>
      <c r="AT306" s="40" t="str">
        <f t="shared" si="4"/>
        <v/>
      </c>
      <c r="AU306" s="41" t="str">
        <f t="shared" si="5"/>
        <v/>
      </c>
      <c r="AV306" s="42" t="str">
        <f t="shared" si="6"/>
        <v/>
      </c>
      <c r="AW306" s="25"/>
      <c r="AX306" s="17"/>
      <c r="AY306" s="17"/>
      <c r="AZ306" s="17"/>
      <c r="BA306" s="17"/>
      <c r="BB306" s="17"/>
      <c r="BC306" s="17"/>
      <c r="BD306" s="17"/>
      <c r="BE306" s="17"/>
      <c r="BF306" s="17"/>
      <c r="BG306" s="17"/>
      <c r="BH306" s="17"/>
      <c r="BI306" s="17"/>
      <c r="BJ306" s="17"/>
      <c r="BK306" s="17"/>
      <c r="BL306" s="17"/>
      <c r="BM306" s="16"/>
      <c r="BN306" s="16"/>
      <c r="BO306" s="16"/>
    </row>
    <row r="307" ht="15.75" customHeight="1">
      <c r="A307" s="5"/>
      <c r="B307" s="37"/>
      <c r="C307" s="37"/>
      <c r="D307" s="35"/>
      <c r="E307" s="36"/>
      <c r="F307" s="37"/>
      <c r="G307" s="37"/>
      <c r="H307" s="37"/>
      <c r="I307" s="37"/>
      <c r="J307" s="37"/>
      <c r="K307" s="37"/>
      <c r="L307" s="37"/>
      <c r="M307" s="37"/>
      <c r="N307" s="37"/>
      <c r="O307" s="37"/>
      <c r="P307" s="37"/>
      <c r="Q307" s="38"/>
      <c r="R307" s="39"/>
      <c r="S307" s="39"/>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40" t="str">
        <f t="shared" si="2"/>
        <v/>
      </c>
      <c r="AS307" s="40" t="str">
        <f t="shared" si="3"/>
        <v/>
      </c>
      <c r="AT307" s="40" t="str">
        <f t="shared" si="4"/>
        <v/>
      </c>
      <c r="AU307" s="41" t="str">
        <f t="shared" si="5"/>
        <v/>
      </c>
      <c r="AV307" s="42" t="str">
        <f t="shared" si="6"/>
        <v/>
      </c>
      <c r="AW307" s="25"/>
      <c r="AX307" s="17"/>
      <c r="AY307" s="17"/>
      <c r="AZ307" s="17"/>
      <c r="BA307" s="17"/>
      <c r="BB307" s="17"/>
      <c r="BC307" s="17"/>
      <c r="BD307" s="17"/>
      <c r="BE307" s="17"/>
      <c r="BF307" s="17"/>
      <c r="BG307" s="17"/>
      <c r="BH307" s="17"/>
      <c r="BI307" s="17"/>
      <c r="BJ307" s="17"/>
      <c r="BK307" s="17"/>
      <c r="BL307" s="17"/>
      <c r="BM307" s="16"/>
      <c r="BN307" s="16"/>
      <c r="BO307" s="16"/>
    </row>
    <row r="308" ht="15.75" customHeight="1">
      <c r="A308" s="5"/>
      <c r="B308" s="37"/>
      <c r="C308" s="37"/>
      <c r="D308" s="35"/>
      <c r="E308" s="36"/>
      <c r="F308" s="37"/>
      <c r="G308" s="37"/>
      <c r="H308" s="37"/>
      <c r="I308" s="37"/>
      <c r="J308" s="37"/>
      <c r="K308" s="37"/>
      <c r="L308" s="37"/>
      <c r="M308" s="37"/>
      <c r="N308" s="37"/>
      <c r="O308" s="37"/>
      <c r="P308" s="37"/>
      <c r="Q308" s="38"/>
      <c r="R308" s="39"/>
      <c r="S308" s="39"/>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40" t="str">
        <f t="shared" si="2"/>
        <v/>
      </c>
      <c r="AS308" s="40" t="str">
        <f t="shared" si="3"/>
        <v/>
      </c>
      <c r="AT308" s="40" t="str">
        <f t="shared" si="4"/>
        <v/>
      </c>
      <c r="AU308" s="41" t="str">
        <f t="shared" si="5"/>
        <v/>
      </c>
      <c r="AV308" s="42" t="str">
        <f t="shared" si="6"/>
        <v/>
      </c>
      <c r="AW308" s="25"/>
      <c r="AX308" s="17"/>
      <c r="AY308" s="17"/>
      <c r="AZ308" s="17"/>
      <c r="BA308" s="17"/>
      <c r="BB308" s="17"/>
      <c r="BC308" s="17"/>
      <c r="BD308" s="17"/>
      <c r="BE308" s="17"/>
      <c r="BF308" s="17"/>
      <c r="BG308" s="17"/>
      <c r="BH308" s="17"/>
      <c r="BI308" s="17"/>
      <c r="BJ308" s="17"/>
      <c r="BK308" s="17"/>
      <c r="BL308" s="17"/>
      <c r="BM308" s="16"/>
      <c r="BN308" s="16"/>
      <c r="BO308" s="16"/>
    </row>
    <row r="309" ht="15.75" customHeight="1">
      <c r="A309" s="5"/>
      <c r="B309" s="37"/>
      <c r="C309" s="37"/>
      <c r="D309" s="35"/>
      <c r="E309" s="36"/>
      <c r="F309" s="37"/>
      <c r="G309" s="37"/>
      <c r="H309" s="37"/>
      <c r="I309" s="37"/>
      <c r="J309" s="37"/>
      <c r="K309" s="37"/>
      <c r="L309" s="37"/>
      <c r="M309" s="37"/>
      <c r="N309" s="37"/>
      <c r="O309" s="37"/>
      <c r="P309" s="37"/>
      <c r="Q309" s="38"/>
      <c r="R309" s="39"/>
      <c r="S309" s="39"/>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40" t="str">
        <f t="shared" si="2"/>
        <v/>
      </c>
      <c r="AS309" s="40" t="str">
        <f t="shared" si="3"/>
        <v/>
      </c>
      <c r="AT309" s="40" t="str">
        <f t="shared" si="4"/>
        <v/>
      </c>
      <c r="AU309" s="41" t="str">
        <f t="shared" si="5"/>
        <v/>
      </c>
      <c r="AV309" s="42" t="str">
        <f t="shared" si="6"/>
        <v/>
      </c>
      <c r="AW309" s="25"/>
      <c r="AX309" s="17"/>
      <c r="AY309" s="17"/>
      <c r="AZ309" s="17"/>
      <c r="BA309" s="17"/>
      <c r="BB309" s="17"/>
      <c r="BC309" s="17"/>
      <c r="BD309" s="17"/>
      <c r="BE309" s="17"/>
      <c r="BF309" s="17"/>
      <c r="BG309" s="17"/>
      <c r="BH309" s="17"/>
      <c r="BI309" s="17"/>
      <c r="BJ309" s="17"/>
      <c r="BK309" s="17"/>
      <c r="BL309" s="17"/>
      <c r="BM309" s="16"/>
      <c r="BN309" s="16"/>
      <c r="BO309" s="16"/>
    </row>
    <row r="310" ht="15.75" customHeight="1">
      <c r="A310" s="5"/>
      <c r="B310" s="37"/>
      <c r="C310" s="37"/>
      <c r="D310" s="35"/>
      <c r="E310" s="36"/>
      <c r="F310" s="37"/>
      <c r="G310" s="37"/>
      <c r="H310" s="37"/>
      <c r="I310" s="37"/>
      <c r="J310" s="37"/>
      <c r="K310" s="37"/>
      <c r="L310" s="37"/>
      <c r="M310" s="37"/>
      <c r="N310" s="37"/>
      <c r="O310" s="37"/>
      <c r="P310" s="37"/>
      <c r="Q310" s="38"/>
      <c r="R310" s="39"/>
      <c r="S310" s="39"/>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40" t="str">
        <f t="shared" si="2"/>
        <v/>
      </c>
      <c r="AS310" s="40" t="str">
        <f t="shared" si="3"/>
        <v/>
      </c>
      <c r="AT310" s="40" t="str">
        <f t="shared" si="4"/>
        <v/>
      </c>
      <c r="AU310" s="41" t="str">
        <f t="shared" si="5"/>
        <v/>
      </c>
      <c r="AV310" s="42" t="str">
        <f t="shared" si="6"/>
        <v/>
      </c>
      <c r="AW310" s="25"/>
      <c r="AX310" s="17"/>
      <c r="AY310" s="17"/>
      <c r="AZ310" s="17"/>
      <c r="BA310" s="17"/>
      <c r="BB310" s="17"/>
      <c r="BC310" s="17"/>
      <c r="BD310" s="17"/>
      <c r="BE310" s="17"/>
      <c r="BF310" s="17"/>
      <c r="BG310" s="17"/>
      <c r="BH310" s="17"/>
      <c r="BI310" s="17"/>
      <c r="BJ310" s="17"/>
      <c r="BK310" s="17"/>
      <c r="BL310" s="17"/>
      <c r="BM310" s="16"/>
      <c r="BN310" s="16"/>
      <c r="BO310" s="16"/>
    </row>
    <row r="311" ht="15.75" customHeight="1">
      <c r="A311" s="5"/>
      <c r="B311" s="37"/>
      <c r="C311" s="37"/>
      <c r="D311" s="35"/>
      <c r="E311" s="36"/>
      <c r="F311" s="37"/>
      <c r="G311" s="37"/>
      <c r="H311" s="37"/>
      <c r="I311" s="37"/>
      <c r="J311" s="37"/>
      <c r="K311" s="37"/>
      <c r="L311" s="37"/>
      <c r="M311" s="37"/>
      <c r="N311" s="37"/>
      <c r="O311" s="37"/>
      <c r="P311" s="37"/>
      <c r="Q311" s="38"/>
      <c r="R311" s="39"/>
      <c r="S311" s="39"/>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40" t="str">
        <f t="shared" si="2"/>
        <v/>
      </c>
      <c r="AS311" s="40" t="str">
        <f t="shared" si="3"/>
        <v/>
      </c>
      <c r="AT311" s="40" t="str">
        <f t="shared" si="4"/>
        <v/>
      </c>
      <c r="AU311" s="41" t="str">
        <f t="shared" si="5"/>
        <v/>
      </c>
      <c r="AV311" s="42" t="str">
        <f t="shared" si="6"/>
        <v/>
      </c>
      <c r="AW311" s="25"/>
      <c r="AX311" s="17"/>
      <c r="AY311" s="17"/>
      <c r="AZ311" s="17"/>
      <c r="BA311" s="17"/>
      <c r="BB311" s="17"/>
      <c r="BC311" s="17"/>
      <c r="BD311" s="17"/>
      <c r="BE311" s="17"/>
      <c r="BF311" s="17"/>
      <c r="BG311" s="17"/>
      <c r="BH311" s="17"/>
      <c r="BI311" s="17"/>
      <c r="BJ311" s="17"/>
      <c r="BK311" s="17"/>
      <c r="BL311" s="17"/>
      <c r="BM311" s="16"/>
      <c r="BN311" s="16"/>
      <c r="BO311" s="16"/>
    </row>
    <row r="312" ht="15.75" customHeight="1">
      <c r="A312" s="5"/>
      <c r="B312" s="37"/>
      <c r="C312" s="37"/>
      <c r="D312" s="35"/>
      <c r="E312" s="36"/>
      <c r="F312" s="37"/>
      <c r="G312" s="37"/>
      <c r="H312" s="37"/>
      <c r="I312" s="37"/>
      <c r="J312" s="37"/>
      <c r="K312" s="37"/>
      <c r="L312" s="37"/>
      <c r="M312" s="37"/>
      <c r="N312" s="37"/>
      <c r="O312" s="37"/>
      <c r="P312" s="37"/>
      <c r="Q312" s="38"/>
      <c r="R312" s="39"/>
      <c r="S312" s="39"/>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40" t="str">
        <f t="shared" si="2"/>
        <v/>
      </c>
      <c r="AS312" s="40" t="str">
        <f t="shared" si="3"/>
        <v/>
      </c>
      <c r="AT312" s="40" t="str">
        <f t="shared" si="4"/>
        <v/>
      </c>
      <c r="AU312" s="41" t="str">
        <f t="shared" si="5"/>
        <v/>
      </c>
      <c r="AV312" s="42" t="str">
        <f t="shared" si="6"/>
        <v/>
      </c>
      <c r="AW312" s="25"/>
      <c r="AX312" s="17"/>
      <c r="AY312" s="17"/>
      <c r="AZ312" s="17"/>
      <c r="BA312" s="17"/>
      <c r="BB312" s="17"/>
      <c r="BC312" s="17"/>
      <c r="BD312" s="17"/>
      <c r="BE312" s="17"/>
      <c r="BF312" s="17"/>
      <c r="BG312" s="17"/>
      <c r="BH312" s="17"/>
      <c r="BI312" s="17"/>
      <c r="BJ312" s="17"/>
      <c r="BK312" s="17"/>
      <c r="BL312" s="17"/>
      <c r="BM312" s="16"/>
      <c r="BN312" s="16"/>
      <c r="BO312" s="16"/>
    </row>
    <row r="313" ht="15.75" customHeight="1">
      <c r="A313" s="5"/>
      <c r="B313" s="37"/>
      <c r="C313" s="37"/>
      <c r="D313" s="35"/>
      <c r="E313" s="36"/>
      <c r="F313" s="37"/>
      <c r="G313" s="37"/>
      <c r="H313" s="37"/>
      <c r="I313" s="37"/>
      <c r="J313" s="37"/>
      <c r="K313" s="37"/>
      <c r="L313" s="37"/>
      <c r="M313" s="37"/>
      <c r="N313" s="37"/>
      <c r="O313" s="37"/>
      <c r="P313" s="37"/>
      <c r="Q313" s="38"/>
      <c r="R313" s="39"/>
      <c r="S313" s="39"/>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40" t="str">
        <f t="shared" si="2"/>
        <v/>
      </c>
      <c r="AS313" s="40" t="str">
        <f t="shared" si="3"/>
        <v/>
      </c>
      <c r="AT313" s="40" t="str">
        <f t="shared" si="4"/>
        <v/>
      </c>
      <c r="AU313" s="41" t="str">
        <f t="shared" si="5"/>
        <v/>
      </c>
      <c r="AV313" s="42" t="str">
        <f t="shared" si="6"/>
        <v/>
      </c>
      <c r="AW313" s="25"/>
      <c r="AX313" s="17"/>
      <c r="AY313" s="17"/>
      <c r="AZ313" s="17"/>
      <c r="BA313" s="17"/>
      <c r="BB313" s="17"/>
      <c r="BC313" s="17"/>
      <c r="BD313" s="17"/>
      <c r="BE313" s="17"/>
      <c r="BF313" s="17"/>
      <c r="BG313" s="17"/>
      <c r="BH313" s="17"/>
      <c r="BI313" s="17"/>
      <c r="BJ313" s="17"/>
      <c r="BK313" s="17"/>
      <c r="BL313" s="17"/>
      <c r="BM313" s="16"/>
      <c r="BN313" s="16"/>
      <c r="BO313" s="16"/>
    </row>
    <row r="314" ht="15.75" customHeight="1">
      <c r="A314" s="5"/>
      <c r="B314" s="37"/>
      <c r="C314" s="37"/>
      <c r="D314" s="35"/>
      <c r="E314" s="36"/>
      <c r="F314" s="37"/>
      <c r="G314" s="37"/>
      <c r="H314" s="37"/>
      <c r="I314" s="37"/>
      <c r="J314" s="37"/>
      <c r="K314" s="37"/>
      <c r="L314" s="37"/>
      <c r="M314" s="37"/>
      <c r="N314" s="37"/>
      <c r="O314" s="37"/>
      <c r="P314" s="37"/>
      <c r="Q314" s="38"/>
      <c r="R314" s="39"/>
      <c r="S314" s="39"/>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40" t="str">
        <f t="shared" si="2"/>
        <v/>
      </c>
      <c r="AS314" s="40" t="str">
        <f t="shared" si="3"/>
        <v/>
      </c>
      <c r="AT314" s="40" t="str">
        <f t="shared" si="4"/>
        <v/>
      </c>
      <c r="AU314" s="41" t="str">
        <f t="shared" si="5"/>
        <v/>
      </c>
      <c r="AV314" s="42" t="str">
        <f t="shared" si="6"/>
        <v/>
      </c>
      <c r="AW314" s="25"/>
      <c r="AX314" s="17"/>
      <c r="AY314" s="17"/>
      <c r="AZ314" s="17"/>
      <c r="BA314" s="17"/>
      <c r="BB314" s="17"/>
      <c r="BC314" s="17"/>
      <c r="BD314" s="17"/>
      <c r="BE314" s="17"/>
      <c r="BF314" s="17"/>
      <c r="BG314" s="17"/>
      <c r="BH314" s="17"/>
      <c r="BI314" s="17"/>
      <c r="BJ314" s="17"/>
      <c r="BK314" s="17"/>
      <c r="BL314" s="17"/>
      <c r="BM314" s="16"/>
      <c r="BN314" s="16"/>
      <c r="BO314" s="16"/>
    </row>
    <row r="315" ht="15.75" customHeight="1">
      <c r="A315" s="5"/>
      <c r="B315" s="37"/>
      <c r="C315" s="37"/>
      <c r="D315" s="35"/>
      <c r="E315" s="36"/>
      <c r="F315" s="37"/>
      <c r="G315" s="37"/>
      <c r="H315" s="37"/>
      <c r="I315" s="37"/>
      <c r="J315" s="37"/>
      <c r="K315" s="37"/>
      <c r="L315" s="37"/>
      <c r="M315" s="37"/>
      <c r="N315" s="37"/>
      <c r="O315" s="37"/>
      <c r="P315" s="37"/>
      <c r="Q315" s="38"/>
      <c r="R315" s="39"/>
      <c r="S315" s="39"/>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40" t="str">
        <f t="shared" si="2"/>
        <v/>
      </c>
      <c r="AS315" s="40" t="str">
        <f t="shared" si="3"/>
        <v/>
      </c>
      <c r="AT315" s="40" t="str">
        <f t="shared" si="4"/>
        <v/>
      </c>
      <c r="AU315" s="41" t="str">
        <f t="shared" si="5"/>
        <v/>
      </c>
      <c r="AV315" s="42" t="str">
        <f t="shared" si="6"/>
        <v/>
      </c>
      <c r="AW315" s="25"/>
      <c r="AX315" s="17"/>
      <c r="AY315" s="17"/>
      <c r="AZ315" s="17"/>
      <c r="BA315" s="17"/>
      <c r="BB315" s="17"/>
      <c r="BC315" s="17"/>
      <c r="BD315" s="17"/>
      <c r="BE315" s="17"/>
      <c r="BF315" s="17"/>
      <c r="BG315" s="17"/>
      <c r="BH315" s="17"/>
      <c r="BI315" s="17"/>
      <c r="BJ315" s="17"/>
      <c r="BK315" s="17"/>
      <c r="BL315" s="17"/>
      <c r="BM315" s="16"/>
      <c r="BN315" s="16"/>
      <c r="BO315" s="16"/>
    </row>
    <row r="316" ht="15.75" customHeight="1">
      <c r="A316" s="5"/>
      <c r="B316" s="37"/>
      <c r="C316" s="37"/>
      <c r="D316" s="35"/>
      <c r="E316" s="36"/>
      <c r="F316" s="37"/>
      <c r="G316" s="37"/>
      <c r="H316" s="37"/>
      <c r="I316" s="37"/>
      <c r="J316" s="37"/>
      <c r="K316" s="37"/>
      <c r="L316" s="37"/>
      <c r="M316" s="37"/>
      <c r="N316" s="37"/>
      <c r="O316" s="37"/>
      <c r="P316" s="37"/>
      <c r="Q316" s="38"/>
      <c r="R316" s="39"/>
      <c r="S316" s="39"/>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40" t="str">
        <f t="shared" si="2"/>
        <v/>
      </c>
      <c r="AS316" s="40" t="str">
        <f t="shared" si="3"/>
        <v/>
      </c>
      <c r="AT316" s="40" t="str">
        <f t="shared" si="4"/>
        <v/>
      </c>
      <c r="AU316" s="41" t="str">
        <f t="shared" si="5"/>
        <v/>
      </c>
      <c r="AV316" s="42" t="str">
        <f t="shared" si="6"/>
        <v/>
      </c>
      <c r="AW316" s="25"/>
      <c r="AX316" s="17"/>
      <c r="AY316" s="17"/>
      <c r="AZ316" s="17"/>
      <c r="BA316" s="17"/>
      <c r="BB316" s="17"/>
      <c r="BC316" s="17"/>
      <c r="BD316" s="17"/>
      <c r="BE316" s="17"/>
      <c r="BF316" s="17"/>
      <c r="BG316" s="17"/>
      <c r="BH316" s="17"/>
      <c r="BI316" s="17"/>
      <c r="BJ316" s="17"/>
      <c r="BK316" s="17"/>
      <c r="BL316" s="17"/>
      <c r="BM316" s="16"/>
      <c r="BN316" s="16"/>
      <c r="BO316" s="16"/>
    </row>
    <row r="317" ht="15.75" customHeight="1">
      <c r="A317" s="5"/>
      <c r="B317" s="37"/>
      <c r="C317" s="37"/>
      <c r="D317" s="35"/>
      <c r="E317" s="36"/>
      <c r="F317" s="37"/>
      <c r="G317" s="37"/>
      <c r="H317" s="37"/>
      <c r="I317" s="37"/>
      <c r="J317" s="37"/>
      <c r="K317" s="37"/>
      <c r="L317" s="37"/>
      <c r="M317" s="37"/>
      <c r="N317" s="37"/>
      <c r="O317" s="37"/>
      <c r="P317" s="37"/>
      <c r="Q317" s="38"/>
      <c r="R317" s="39"/>
      <c r="S317" s="39"/>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40" t="str">
        <f t="shared" si="2"/>
        <v/>
      </c>
      <c r="AS317" s="40" t="str">
        <f t="shared" si="3"/>
        <v/>
      </c>
      <c r="AT317" s="40" t="str">
        <f t="shared" si="4"/>
        <v/>
      </c>
      <c r="AU317" s="41" t="str">
        <f t="shared" si="5"/>
        <v/>
      </c>
      <c r="AV317" s="42" t="str">
        <f t="shared" si="6"/>
        <v/>
      </c>
      <c r="AW317" s="25"/>
      <c r="AX317" s="17"/>
      <c r="AY317" s="17"/>
      <c r="AZ317" s="17"/>
      <c r="BA317" s="17"/>
      <c r="BB317" s="17"/>
      <c r="BC317" s="17"/>
      <c r="BD317" s="17"/>
      <c r="BE317" s="17"/>
      <c r="BF317" s="17"/>
      <c r="BG317" s="17"/>
      <c r="BH317" s="17"/>
      <c r="BI317" s="17"/>
      <c r="BJ317" s="17"/>
      <c r="BK317" s="17"/>
      <c r="BL317" s="17"/>
      <c r="BM317" s="16"/>
      <c r="BN317" s="16"/>
      <c r="BO317" s="16"/>
    </row>
    <row r="318" ht="15.75" customHeight="1">
      <c r="A318" s="5"/>
      <c r="B318" s="37"/>
      <c r="C318" s="37"/>
      <c r="D318" s="35"/>
      <c r="E318" s="36"/>
      <c r="F318" s="37"/>
      <c r="G318" s="37"/>
      <c r="H318" s="37"/>
      <c r="I318" s="37"/>
      <c r="J318" s="37"/>
      <c r="K318" s="37"/>
      <c r="L318" s="37"/>
      <c r="M318" s="37"/>
      <c r="N318" s="37"/>
      <c r="O318" s="37"/>
      <c r="P318" s="37"/>
      <c r="Q318" s="38"/>
      <c r="R318" s="39"/>
      <c r="S318" s="39"/>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40" t="str">
        <f t="shared" si="2"/>
        <v/>
      </c>
      <c r="AS318" s="40" t="str">
        <f t="shared" si="3"/>
        <v/>
      </c>
      <c r="AT318" s="40" t="str">
        <f t="shared" si="4"/>
        <v/>
      </c>
      <c r="AU318" s="41" t="str">
        <f t="shared" si="5"/>
        <v/>
      </c>
      <c r="AV318" s="42" t="str">
        <f t="shared" si="6"/>
        <v/>
      </c>
      <c r="AW318" s="25"/>
      <c r="AX318" s="17"/>
      <c r="AY318" s="17"/>
      <c r="AZ318" s="17"/>
      <c r="BA318" s="17"/>
      <c r="BB318" s="17"/>
      <c r="BC318" s="17"/>
      <c r="BD318" s="17"/>
      <c r="BE318" s="17"/>
      <c r="BF318" s="17"/>
      <c r="BG318" s="17"/>
      <c r="BH318" s="17"/>
      <c r="BI318" s="17"/>
      <c r="BJ318" s="17"/>
      <c r="BK318" s="17"/>
      <c r="BL318" s="17"/>
      <c r="BM318" s="16"/>
      <c r="BN318" s="16"/>
      <c r="BO318" s="16"/>
    </row>
    <row r="319" ht="15.75" customHeight="1">
      <c r="A319" s="5"/>
      <c r="B319" s="37"/>
      <c r="C319" s="37"/>
      <c r="D319" s="35"/>
      <c r="E319" s="36"/>
      <c r="F319" s="37"/>
      <c r="G319" s="37"/>
      <c r="H319" s="37"/>
      <c r="I319" s="37"/>
      <c r="J319" s="37"/>
      <c r="K319" s="37"/>
      <c r="L319" s="37"/>
      <c r="M319" s="37"/>
      <c r="N319" s="37"/>
      <c r="O319" s="37"/>
      <c r="P319" s="37"/>
      <c r="Q319" s="38"/>
      <c r="R319" s="39"/>
      <c r="S319" s="39"/>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40" t="str">
        <f t="shared" si="2"/>
        <v/>
      </c>
      <c r="AS319" s="40" t="str">
        <f t="shared" si="3"/>
        <v/>
      </c>
      <c r="AT319" s="40" t="str">
        <f t="shared" si="4"/>
        <v/>
      </c>
      <c r="AU319" s="41" t="str">
        <f t="shared" si="5"/>
        <v/>
      </c>
      <c r="AV319" s="42" t="str">
        <f t="shared" si="6"/>
        <v/>
      </c>
      <c r="AW319" s="25"/>
      <c r="AX319" s="17"/>
      <c r="AY319" s="17"/>
      <c r="AZ319" s="17"/>
      <c r="BA319" s="17"/>
      <c r="BB319" s="17"/>
      <c r="BC319" s="17"/>
      <c r="BD319" s="17"/>
      <c r="BE319" s="17"/>
      <c r="BF319" s="17"/>
      <c r="BG319" s="17"/>
      <c r="BH319" s="17"/>
      <c r="BI319" s="17"/>
      <c r="BJ319" s="17"/>
      <c r="BK319" s="17"/>
      <c r="BL319" s="17"/>
      <c r="BM319" s="16"/>
      <c r="BN319" s="16"/>
      <c r="BO319" s="16"/>
    </row>
    <row r="320" ht="15.75" customHeight="1">
      <c r="A320" s="5"/>
      <c r="B320" s="37"/>
      <c r="C320" s="37"/>
      <c r="D320" s="35"/>
      <c r="E320" s="36"/>
      <c r="F320" s="37"/>
      <c r="G320" s="37"/>
      <c r="H320" s="37"/>
      <c r="I320" s="37"/>
      <c r="J320" s="37"/>
      <c r="K320" s="37"/>
      <c r="L320" s="37"/>
      <c r="M320" s="37"/>
      <c r="N320" s="37"/>
      <c r="O320" s="37"/>
      <c r="P320" s="37"/>
      <c r="Q320" s="38"/>
      <c r="R320" s="39"/>
      <c r="S320" s="39"/>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40" t="str">
        <f t="shared" si="2"/>
        <v/>
      </c>
      <c r="AS320" s="40" t="str">
        <f t="shared" si="3"/>
        <v/>
      </c>
      <c r="AT320" s="40" t="str">
        <f t="shared" si="4"/>
        <v/>
      </c>
      <c r="AU320" s="41" t="str">
        <f t="shared" si="5"/>
        <v/>
      </c>
      <c r="AV320" s="42" t="str">
        <f t="shared" si="6"/>
        <v/>
      </c>
      <c r="AW320" s="25"/>
      <c r="AX320" s="17"/>
      <c r="AY320" s="17"/>
      <c r="AZ320" s="17"/>
      <c r="BA320" s="17"/>
      <c r="BB320" s="17"/>
      <c r="BC320" s="17"/>
      <c r="BD320" s="17"/>
      <c r="BE320" s="17"/>
      <c r="BF320" s="17"/>
      <c r="BG320" s="17"/>
      <c r="BH320" s="17"/>
      <c r="BI320" s="17"/>
      <c r="BJ320" s="17"/>
      <c r="BK320" s="17"/>
      <c r="BL320" s="17"/>
      <c r="BM320" s="16"/>
      <c r="BN320" s="16"/>
      <c r="BO320" s="16"/>
    </row>
    <row r="321" ht="15.75" customHeight="1">
      <c r="A321" s="5"/>
      <c r="B321" s="37"/>
      <c r="C321" s="37"/>
      <c r="D321" s="35"/>
      <c r="E321" s="36"/>
      <c r="F321" s="37"/>
      <c r="G321" s="37"/>
      <c r="H321" s="37"/>
      <c r="I321" s="37"/>
      <c r="J321" s="37"/>
      <c r="K321" s="37"/>
      <c r="L321" s="37"/>
      <c r="M321" s="37"/>
      <c r="N321" s="37"/>
      <c r="O321" s="37"/>
      <c r="P321" s="37"/>
      <c r="Q321" s="38"/>
      <c r="R321" s="39"/>
      <c r="S321" s="39"/>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40" t="str">
        <f t="shared" si="2"/>
        <v/>
      </c>
      <c r="AS321" s="40" t="str">
        <f t="shared" si="3"/>
        <v/>
      </c>
      <c r="AT321" s="40" t="str">
        <f t="shared" si="4"/>
        <v/>
      </c>
      <c r="AU321" s="41" t="str">
        <f t="shared" si="5"/>
        <v/>
      </c>
      <c r="AV321" s="42" t="str">
        <f t="shared" si="6"/>
        <v/>
      </c>
      <c r="AW321" s="25"/>
      <c r="AX321" s="17"/>
      <c r="AY321" s="17"/>
      <c r="AZ321" s="17"/>
      <c r="BA321" s="17"/>
      <c r="BB321" s="17"/>
      <c r="BC321" s="17"/>
      <c r="BD321" s="17"/>
      <c r="BE321" s="17"/>
      <c r="BF321" s="17"/>
      <c r="BG321" s="17"/>
      <c r="BH321" s="17"/>
      <c r="BI321" s="17"/>
      <c r="BJ321" s="17"/>
      <c r="BK321" s="17"/>
      <c r="BL321" s="17"/>
      <c r="BM321" s="16"/>
      <c r="BN321" s="16"/>
      <c r="BO321" s="16"/>
    </row>
    <row r="322" ht="15.75" customHeight="1">
      <c r="A322" s="5"/>
      <c r="B322" s="37"/>
      <c r="C322" s="37"/>
      <c r="D322" s="35"/>
      <c r="E322" s="36"/>
      <c r="F322" s="37"/>
      <c r="G322" s="37"/>
      <c r="H322" s="37"/>
      <c r="I322" s="37"/>
      <c r="J322" s="37"/>
      <c r="K322" s="37"/>
      <c r="L322" s="37"/>
      <c r="M322" s="37"/>
      <c r="N322" s="37"/>
      <c r="O322" s="37"/>
      <c r="P322" s="37"/>
      <c r="Q322" s="38"/>
      <c r="R322" s="39"/>
      <c r="S322" s="39"/>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40" t="str">
        <f t="shared" si="2"/>
        <v/>
      </c>
      <c r="AS322" s="40" t="str">
        <f t="shared" si="3"/>
        <v/>
      </c>
      <c r="AT322" s="40" t="str">
        <f t="shared" si="4"/>
        <v/>
      </c>
      <c r="AU322" s="41" t="str">
        <f t="shared" si="5"/>
        <v/>
      </c>
      <c r="AV322" s="42" t="str">
        <f t="shared" si="6"/>
        <v/>
      </c>
      <c r="AW322" s="25"/>
      <c r="AX322" s="17"/>
      <c r="AY322" s="17"/>
      <c r="AZ322" s="17"/>
      <c r="BA322" s="17"/>
      <c r="BB322" s="17"/>
      <c r="BC322" s="17"/>
      <c r="BD322" s="17"/>
      <c r="BE322" s="17"/>
      <c r="BF322" s="17"/>
      <c r="BG322" s="17"/>
      <c r="BH322" s="17"/>
      <c r="BI322" s="17"/>
      <c r="BJ322" s="17"/>
      <c r="BK322" s="17"/>
      <c r="BL322" s="17"/>
      <c r="BM322" s="16"/>
      <c r="BN322" s="16"/>
      <c r="BO322" s="16"/>
    </row>
    <row r="323" ht="15.75" customHeight="1">
      <c r="A323" s="5"/>
      <c r="B323" s="37"/>
      <c r="C323" s="37"/>
      <c r="D323" s="35"/>
      <c r="E323" s="36"/>
      <c r="F323" s="37"/>
      <c r="G323" s="37"/>
      <c r="H323" s="37"/>
      <c r="I323" s="37"/>
      <c r="J323" s="37"/>
      <c r="K323" s="37"/>
      <c r="L323" s="37"/>
      <c r="M323" s="37"/>
      <c r="N323" s="37"/>
      <c r="O323" s="37"/>
      <c r="P323" s="37"/>
      <c r="Q323" s="38"/>
      <c r="R323" s="39"/>
      <c r="S323" s="39"/>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40" t="str">
        <f t="shared" si="2"/>
        <v/>
      </c>
      <c r="AS323" s="40" t="str">
        <f t="shared" si="3"/>
        <v/>
      </c>
      <c r="AT323" s="40" t="str">
        <f t="shared" si="4"/>
        <v/>
      </c>
      <c r="AU323" s="41" t="str">
        <f t="shared" si="5"/>
        <v/>
      </c>
      <c r="AV323" s="42" t="str">
        <f t="shared" si="6"/>
        <v/>
      </c>
      <c r="AW323" s="25"/>
      <c r="AX323" s="17"/>
      <c r="AY323" s="17"/>
      <c r="AZ323" s="17"/>
      <c r="BA323" s="17"/>
      <c r="BB323" s="17"/>
      <c r="BC323" s="17"/>
      <c r="BD323" s="17"/>
      <c r="BE323" s="17"/>
      <c r="BF323" s="17"/>
      <c r="BG323" s="17"/>
      <c r="BH323" s="17"/>
      <c r="BI323" s="17"/>
      <c r="BJ323" s="17"/>
      <c r="BK323" s="17"/>
      <c r="BL323" s="17"/>
      <c r="BM323" s="16"/>
      <c r="BN323" s="16"/>
      <c r="BO323" s="16"/>
    </row>
    <row r="324" ht="15.75" customHeight="1">
      <c r="A324" s="5"/>
      <c r="B324" s="37"/>
      <c r="C324" s="37"/>
      <c r="D324" s="35"/>
      <c r="E324" s="36"/>
      <c r="F324" s="37"/>
      <c r="G324" s="37"/>
      <c r="H324" s="37"/>
      <c r="I324" s="37"/>
      <c r="J324" s="37"/>
      <c r="K324" s="37"/>
      <c r="L324" s="37"/>
      <c r="M324" s="37"/>
      <c r="N324" s="37"/>
      <c r="O324" s="37"/>
      <c r="P324" s="37"/>
      <c r="Q324" s="38"/>
      <c r="R324" s="39"/>
      <c r="S324" s="39"/>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40" t="str">
        <f t="shared" si="2"/>
        <v/>
      </c>
      <c r="AS324" s="40" t="str">
        <f t="shared" si="3"/>
        <v/>
      </c>
      <c r="AT324" s="40" t="str">
        <f t="shared" si="4"/>
        <v/>
      </c>
      <c r="AU324" s="41" t="str">
        <f t="shared" si="5"/>
        <v/>
      </c>
      <c r="AV324" s="42" t="str">
        <f t="shared" si="6"/>
        <v/>
      </c>
      <c r="AW324" s="25"/>
      <c r="AX324" s="17"/>
      <c r="AY324" s="17"/>
      <c r="AZ324" s="17"/>
      <c r="BA324" s="17"/>
      <c r="BB324" s="17"/>
      <c r="BC324" s="17"/>
      <c r="BD324" s="17"/>
      <c r="BE324" s="17"/>
      <c r="BF324" s="17"/>
      <c r="BG324" s="17"/>
      <c r="BH324" s="17"/>
      <c r="BI324" s="17"/>
      <c r="BJ324" s="17"/>
      <c r="BK324" s="17"/>
      <c r="BL324" s="17"/>
      <c r="BM324" s="16"/>
      <c r="BN324" s="16"/>
      <c r="BO324" s="16"/>
    </row>
    <row r="325" ht="15.75" customHeight="1">
      <c r="A325" s="5"/>
      <c r="B325" s="37"/>
      <c r="C325" s="37"/>
      <c r="D325" s="35"/>
      <c r="E325" s="36"/>
      <c r="F325" s="37"/>
      <c r="G325" s="37"/>
      <c r="H325" s="37"/>
      <c r="I325" s="37"/>
      <c r="J325" s="37"/>
      <c r="K325" s="37"/>
      <c r="L325" s="37"/>
      <c r="M325" s="37"/>
      <c r="N325" s="37"/>
      <c r="O325" s="37"/>
      <c r="P325" s="37"/>
      <c r="Q325" s="38"/>
      <c r="R325" s="39"/>
      <c r="S325" s="39"/>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40" t="str">
        <f t="shared" si="2"/>
        <v/>
      </c>
      <c r="AS325" s="40" t="str">
        <f t="shared" si="3"/>
        <v/>
      </c>
      <c r="AT325" s="40" t="str">
        <f t="shared" si="4"/>
        <v/>
      </c>
      <c r="AU325" s="41" t="str">
        <f t="shared" si="5"/>
        <v/>
      </c>
      <c r="AV325" s="42" t="str">
        <f t="shared" si="6"/>
        <v/>
      </c>
      <c r="AW325" s="25"/>
      <c r="AX325" s="17"/>
      <c r="AY325" s="17"/>
      <c r="AZ325" s="17"/>
      <c r="BA325" s="17"/>
      <c r="BB325" s="17"/>
      <c r="BC325" s="17"/>
      <c r="BD325" s="17"/>
      <c r="BE325" s="17"/>
      <c r="BF325" s="17"/>
      <c r="BG325" s="17"/>
      <c r="BH325" s="17"/>
      <c r="BI325" s="17"/>
      <c r="BJ325" s="17"/>
      <c r="BK325" s="17"/>
      <c r="BL325" s="17"/>
      <c r="BM325" s="16"/>
      <c r="BN325" s="16"/>
      <c r="BO325" s="16"/>
    </row>
    <row r="326" ht="15.75" customHeight="1">
      <c r="A326" s="5"/>
      <c r="B326" s="37"/>
      <c r="C326" s="37"/>
      <c r="D326" s="35"/>
      <c r="E326" s="36"/>
      <c r="F326" s="37"/>
      <c r="G326" s="37"/>
      <c r="H326" s="37"/>
      <c r="I326" s="37"/>
      <c r="J326" s="37"/>
      <c r="K326" s="37"/>
      <c r="L326" s="37"/>
      <c r="M326" s="37"/>
      <c r="N326" s="37"/>
      <c r="O326" s="37"/>
      <c r="P326" s="37"/>
      <c r="Q326" s="38"/>
      <c r="R326" s="39"/>
      <c r="S326" s="39"/>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40" t="str">
        <f t="shared" si="2"/>
        <v/>
      </c>
      <c r="AS326" s="40" t="str">
        <f t="shared" si="3"/>
        <v/>
      </c>
      <c r="AT326" s="40" t="str">
        <f t="shared" si="4"/>
        <v/>
      </c>
      <c r="AU326" s="41" t="str">
        <f t="shared" si="5"/>
        <v/>
      </c>
      <c r="AV326" s="42" t="str">
        <f t="shared" si="6"/>
        <v/>
      </c>
      <c r="AW326" s="25"/>
      <c r="AX326" s="17"/>
      <c r="AY326" s="17"/>
      <c r="AZ326" s="17"/>
      <c r="BA326" s="17"/>
      <c r="BB326" s="17"/>
      <c r="BC326" s="17"/>
      <c r="BD326" s="17"/>
      <c r="BE326" s="17"/>
      <c r="BF326" s="17"/>
      <c r="BG326" s="17"/>
      <c r="BH326" s="17"/>
      <c r="BI326" s="17"/>
      <c r="BJ326" s="17"/>
      <c r="BK326" s="17"/>
      <c r="BL326" s="17"/>
      <c r="BM326" s="16"/>
      <c r="BN326" s="16"/>
      <c r="BO326" s="16"/>
    </row>
    <row r="327" ht="15.75" customHeight="1">
      <c r="A327" s="5"/>
      <c r="B327" s="37"/>
      <c r="C327" s="37"/>
      <c r="D327" s="35"/>
      <c r="E327" s="36"/>
      <c r="F327" s="37"/>
      <c r="G327" s="37"/>
      <c r="H327" s="37"/>
      <c r="I327" s="37"/>
      <c r="J327" s="37"/>
      <c r="K327" s="37"/>
      <c r="L327" s="37"/>
      <c r="M327" s="37"/>
      <c r="N327" s="37"/>
      <c r="O327" s="37"/>
      <c r="P327" s="37"/>
      <c r="Q327" s="38"/>
      <c r="R327" s="39"/>
      <c r="S327" s="39"/>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40" t="str">
        <f t="shared" si="2"/>
        <v/>
      </c>
      <c r="AS327" s="40" t="str">
        <f t="shared" si="3"/>
        <v/>
      </c>
      <c r="AT327" s="40" t="str">
        <f t="shared" si="4"/>
        <v/>
      </c>
      <c r="AU327" s="41" t="str">
        <f t="shared" si="5"/>
        <v/>
      </c>
      <c r="AV327" s="42" t="str">
        <f t="shared" si="6"/>
        <v/>
      </c>
      <c r="AW327" s="25"/>
      <c r="AX327" s="17"/>
      <c r="AY327" s="17"/>
      <c r="AZ327" s="17"/>
      <c r="BA327" s="17"/>
      <c r="BB327" s="17"/>
      <c r="BC327" s="17"/>
      <c r="BD327" s="17"/>
      <c r="BE327" s="17"/>
      <c r="BF327" s="17"/>
      <c r="BG327" s="17"/>
      <c r="BH327" s="17"/>
      <c r="BI327" s="17"/>
      <c r="BJ327" s="17"/>
      <c r="BK327" s="17"/>
      <c r="BL327" s="17"/>
      <c r="BM327" s="16"/>
      <c r="BN327" s="16"/>
      <c r="BO327" s="16"/>
    </row>
    <row r="328" ht="15.75" customHeight="1">
      <c r="A328" s="5"/>
      <c r="B328" s="37"/>
      <c r="C328" s="37"/>
      <c r="D328" s="35"/>
      <c r="E328" s="36"/>
      <c r="F328" s="37"/>
      <c r="G328" s="37"/>
      <c r="H328" s="37"/>
      <c r="I328" s="37"/>
      <c r="J328" s="37"/>
      <c r="K328" s="37"/>
      <c r="L328" s="37"/>
      <c r="M328" s="37"/>
      <c r="N328" s="37"/>
      <c r="O328" s="37"/>
      <c r="P328" s="37"/>
      <c r="Q328" s="38"/>
      <c r="R328" s="39"/>
      <c r="S328" s="39"/>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40" t="str">
        <f t="shared" si="2"/>
        <v/>
      </c>
      <c r="AS328" s="40" t="str">
        <f t="shared" si="3"/>
        <v/>
      </c>
      <c r="AT328" s="40" t="str">
        <f t="shared" si="4"/>
        <v/>
      </c>
      <c r="AU328" s="41" t="str">
        <f t="shared" si="5"/>
        <v/>
      </c>
      <c r="AV328" s="42" t="str">
        <f t="shared" si="6"/>
        <v/>
      </c>
      <c r="AW328" s="25"/>
      <c r="AX328" s="17"/>
      <c r="AY328" s="17"/>
      <c r="AZ328" s="17"/>
      <c r="BA328" s="17"/>
      <c r="BB328" s="17"/>
      <c r="BC328" s="17"/>
      <c r="BD328" s="17"/>
      <c r="BE328" s="17"/>
      <c r="BF328" s="17"/>
      <c r="BG328" s="17"/>
      <c r="BH328" s="17"/>
      <c r="BI328" s="17"/>
      <c r="BJ328" s="17"/>
      <c r="BK328" s="17"/>
      <c r="BL328" s="17"/>
      <c r="BM328" s="16"/>
      <c r="BN328" s="16"/>
      <c r="BO328" s="16"/>
    </row>
    <row r="329" ht="15.75" customHeight="1">
      <c r="A329" s="5"/>
      <c r="B329" s="37"/>
      <c r="C329" s="37"/>
      <c r="D329" s="35"/>
      <c r="E329" s="36"/>
      <c r="F329" s="37"/>
      <c r="G329" s="37"/>
      <c r="H329" s="37"/>
      <c r="I329" s="37"/>
      <c r="J329" s="37"/>
      <c r="K329" s="37"/>
      <c r="L329" s="37"/>
      <c r="M329" s="37"/>
      <c r="N329" s="37"/>
      <c r="O329" s="37"/>
      <c r="P329" s="37"/>
      <c r="Q329" s="38"/>
      <c r="R329" s="39"/>
      <c r="S329" s="39"/>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40" t="str">
        <f t="shared" si="2"/>
        <v/>
      </c>
      <c r="AS329" s="40" t="str">
        <f t="shared" si="3"/>
        <v/>
      </c>
      <c r="AT329" s="40" t="str">
        <f t="shared" si="4"/>
        <v/>
      </c>
      <c r="AU329" s="41" t="str">
        <f t="shared" si="5"/>
        <v/>
      </c>
      <c r="AV329" s="42" t="str">
        <f t="shared" si="6"/>
        <v/>
      </c>
      <c r="AW329" s="25"/>
      <c r="AX329" s="17"/>
      <c r="AY329" s="17"/>
      <c r="AZ329" s="17"/>
      <c r="BA329" s="17"/>
      <c r="BB329" s="17"/>
      <c r="BC329" s="17"/>
      <c r="BD329" s="17"/>
      <c r="BE329" s="17"/>
      <c r="BF329" s="17"/>
      <c r="BG329" s="17"/>
      <c r="BH329" s="17"/>
      <c r="BI329" s="17"/>
      <c r="BJ329" s="17"/>
      <c r="BK329" s="17"/>
      <c r="BL329" s="17"/>
      <c r="BM329" s="16"/>
      <c r="BN329" s="16"/>
      <c r="BO329" s="16"/>
    </row>
    <row r="330" ht="15.75" customHeight="1">
      <c r="A330" s="5"/>
      <c r="B330" s="37"/>
      <c r="C330" s="37"/>
      <c r="D330" s="35"/>
      <c r="E330" s="36"/>
      <c r="F330" s="37"/>
      <c r="G330" s="37"/>
      <c r="H330" s="37"/>
      <c r="I330" s="37"/>
      <c r="J330" s="37"/>
      <c r="K330" s="37"/>
      <c r="L330" s="37"/>
      <c r="M330" s="37"/>
      <c r="N330" s="37"/>
      <c r="O330" s="37"/>
      <c r="P330" s="37"/>
      <c r="Q330" s="38"/>
      <c r="R330" s="39"/>
      <c r="S330" s="39"/>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40" t="str">
        <f t="shared" si="2"/>
        <v/>
      </c>
      <c r="AS330" s="40" t="str">
        <f t="shared" si="3"/>
        <v/>
      </c>
      <c r="AT330" s="40" t="str">
        <f t="shared" si="4"/>
        <v/>
      </c>
      <c r="AU330" s="41" t="str">
        <f t="shared" si="5"/>
        <v/>
      </c>
      <c r="AV330" s="42" t="str">
        <f t="shared" si="6"/>
        <v/>
      </c>
      <c r="AW330" s="25"/>
      <c r="AX330" s="17"/>
      <c r="AY330" s="17"/>
      <c r="AZ330" s="17"/>
      <c r="BA330" s="17"/>
      <c r="BB330" s="17"/>
      <c r="BC330" s="17"/>
      <c r="BD330" s="17"/>
      <c r="BE330" s="17"/>
      <c r="BF330" s="17"/>
      <c r="BG330" s="17"/>
      <c r="BH330" s="17"/>
      <c r="BI330" s="17"/>
      <c r="BJ330" s="17"/>
      <c r="BK330" s="17"/>
      <c r="BL330" s="17"/>
      <c r="BM330" s="16"/>
      <c r="BN330" s="16"/>
      <c r="BO330" s="16"/>
    </row>
    <row r="331" ht="15.75" customHeight="1">
      <c r="A331" s="5"/>
      <c r="B331" s="37"/>
      <c r="C331" s="37"/>
      <c r="D331" s="35"/>
      <c r="E331" s="36"/>
      <c r="F331" s="37"/>
      <c r="G331" s="37"/>
      <c r="H331" s="37"/>
      <c r="I331" s="37"/>
      <c r="J331" s="37"/>
      <c r="K331" s="37"/>
      <c r="L331" s="37"/>
      <c r="M331" s="37"/>
      <c r="N331" s="37"/>
      <c r="O331" s="37"/>
      <c r="P331" s="37"/>
      <c r="Q331" s="38"/>
      <c r="R331" s="39"/>
      <c r="S331" s="39"/>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40" t="str">
        <f t="shared" si="2"/>
        <v/>
      </c>
      <c r="AS331" s="40" t="str">
        <f t="shared" si="3"/>
        <v/>
      </c>
      <c r="AT331" s="40" t="str">
        <f t="shared" si="4"/>
        <v/>
      </c>
      <c r="AU331" s="41" t="str">
        <f t="shared" si="5"/>
        <v/>
      </c>
      <c r="AV331" s="42" t="str">
        <f t="shared" si="6"/>
        <v/>
      </c>
      <c r="AW331" s="25"/>
      <c r="AX331" s="17"/>
      <c r="AY331" s="17"/>
      <c r="AZ331" s="17"/>
      <c r="BA331" s="17"/>
      <c r="BB331" s="17"/>
      <c r="BC331" s="17"/>
      <c r="BD331" s="17"/>
      <c r="BE331" s="17"/>
      <c r="BF331" s="17"/>
      <c r="BG331" s="17"/>
      <c r="BH331" s="17"/>
      <c r="BI331" s="17"/>
      <c r="BJ331" s="17"/>
      <c r="BK331" s="17"/>
      <c r="BL331" s="17"/>
      <c r="BM331" s="16"/>
      <c r="BN331" s="16"/>
      <c r="BO331" s="16"/>
    </row>
    <row r="332" ht="15.75" customHeight="1">
      <c r="A332" s="5"/>
      <c r="B332" s="37"/>
      <c r="C332" s="37"/>
      <c r="D332" s="35"/>
      <c r="E332" s="36"/>
      <c r="F332" s="37"/>
      <c r="G332" s="37"/>
      <c r="H332" s="37"/>
      <c r="I332" s="37"/>
      <c r="J332" s="37"/>
      <c r="K332" s="37"/>
      <c r="L332" s="37"/>
      <c r="M332" s="37"/>
      <c r="N332" s="37"/>
      <c r="O332" s="37"/>
      <c r="P332" s="37"/>
      <c r="Q332" s="38"/>
      <c r="R332" s="39"/>
      <c r="S332" s="39"/>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40" t="str">
        <f t="shared" si="2"/>
        <v/>
      </c>
      <c r="AS332" s="40" t="str">
        <f t="shared" si="3"/>
        <v/>
      </c>
      <c r="AT332" s="40" t="str">
        <f t="shared" si="4"/>
        <v/>
      </c>
      <c r="AU332" s="41" t="str">
        <f t="shared" si="5"/>
        <v/>
      </c>
      <c r="AV332" s="42" t="str">
        <f t="shared" si="6"/>
        <v/>
      </c>
      <c r="AW332" s="25"/>
      <c r="AX332" s="17"/>
      <c r="AY332" s="17"/>
      <c r="AZ332" s="17"/>
      <c r="BA332" s="17"/>
      <c r="BB332" s="17"/>
      <c r="BC332" s="17"/>
      <c r="BD332" s="17"/>
      <c r="BE332" s="17"/>
      <c r="BF332" s="17"/>
      <c r="BG332" s="17"/>
      <c r="BH332" s="17"/>
      <c r="BI332" s="17"/>
      <c r="BJ332" s="17"/>
      <c r="BK332" s="17"/>
      <c r="BL332" s="17"/>
      <c r="BM332" s="16"/>
      <c r="BN332" s="16"/>
      <c r="BO332" s="16"/>
    </row>
    <row r="333" ht="15.75" customHeight="1">
      <c r="A333" s="5"/>
      <c r="B333" s="37"/>
      <c r="C333" s="37"/>
      <c r="D333" s="35"/>
      <c r="E333" s="36"/>
      <c r="F333" s="37"/>
      <c r="G333" s="37"/>
      <c r="H333" s="37"/>
      <c r="I333" s="37"/>
      <c r="J333" s="37"/>
      <c r="K333" s="37"/>
      <c r="L333" s="37"/>
      <c r="M333" s="37"/>
      <c r="N333" s="37"/>
      <c r="O333" s="37"/>
      <c r="P333" s="37"/>
      <c r="Q333" s="38"/>
      <c r="R333" s="39"/>
      <c r="S333" s="39"/>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40" t="str">
        <f t="shared" si="2"/>
        <v/>
      </c>
      <c r="AS333" s="40" t="str">
        <f t="shared" si="3"/>
        <v/>
      </c>
      <c r="AT333" s="40" t="str">
        <f t="shared" si="4"/>
        <v/>
      </c>
      <c r="AU333" s="41" t="str">
        <f t="shared" si="5"/>
        <v/>
      </c>
      <c r="AV333" s="42" t="str">
        <f t="shared" si="6"/>
        <v/>
      </c>
      <c r="AW333" s="25"/>
      <c r="AX333" s="17"/>
      <c r="AY333" s="17"/>
      <c r="AZ333" s="17"/>
      <c r="BA333" s="17"/>
      <c r="BB333" s="17"/>
      <c r="BC333" s="17"/>
      <c r="BD333" s="17"/>
      <c r="BE333" s="17"/>
      <c r="BF333" s="17"/>
      <c r="BG333" s="17"/>
      <c r="BH333" s="17"/>
      <c r="BI333" s="17"/>
      <c r="BJ333" s="17"/>
      <c r="BK333" s="17"/>
      <c r="BL333" s="17"/>
      <c r="BM333" s="16"/>
      <c r="BN333" s="16"/>
      <c r="BO333" s="16"/>
    </row>
    <row r="334" ht="15.75" customHeight="1">
      <c r="A334" s="5"/>
      <c r="B334" s="37"/>
      <c r="C334" s="37"/>
      <c r="D334" s="35"/>
      <c r="E334" s="36"/>
      <c r="F334" s="37"/>
      <c r="G334" s="37"/>
      <c r="H334" s="37"/>
      <c r="I334" s="37"/>
      <c r="J334" s="37"/>
      <c r="K334" s="37"/>
      <c r="L334" s="37"/>
      <c r="M334" s="37"/>
      <c r="N334" s="37"/>
      <c r="O334" s="37"/>
      <c r="P334" s="37"/>
      <c r="Q334" s="38"/>
      <c r="R334" s="39"/>
      <c r="S334" s="39"/>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40" t="str">
        <f t="shared" si="2"/>
        <v/>
      </c>
      <c r="AS334" s="40" t="str">
        <f t="shared" si="3"/>
        <v/>
      </c>
      <c r="AT334" s="40" t="str">
        <f t="shared" si="4"/>
        <v/>
      </c>
      <c r="AU334" s="41" t="str">
        <f t="shared" si="5"/>
        <v/>
      </c>
      <c r="AV334" s="42" t="str">
        <f t="shared" si="6"/>
        <v/>
      </c>
      <c r="AW334" s="25"/>
      <c r="AX334" s="17"/>
      <c r="AY334" s="17"/>
      <c r="AZ334" s="17"/>
      <c r="BA334" s="17"/>
      <c r="BB334" s="17"/>
      <c r="BC334" s="17"/>
      <c r="BD334" s="17"/>
      <c r="BE334" s="17"/>
      <c r="BF334" s="17"/>
      <c r="BG334" s="17"/>
      <c r="BH334" s="17"/>
      <c r="BI334" s="17"/>
      <c r="BJ334" s="17"/>
      <c r="BK334" s="17"/>
      <c r="BL334" s="17"/>
      <c r="BM334" s="16"/>
      <c r="BN334" s="16"/>
      <c r="BO334" s="16"/>
    </row>
    <row r="335" ht="15.75" customHeight="1">
      <c r="A335" s="5"/>
      <c r="B335" s="37"/>
      <c r="C335" s="37"/>
      <c r="D335" s="35"/>
      <c r="E335" s="36"/>
      <c r="F335" s="37"/>
      <c r="G335" s="37"/>
      <c r="H335" s="37"/>
      <c r="I335" s="37"/>
      <c r="J335" s="37"/>
      <c r="K335" s="37"/>
      <c r="L335" s="37"/>
      <c r="M335" s="37"/>
      <c r="N335" s="37"/>
      <c r="O335" s="37"/>
      <c r="P335" s="37"/>
      <c r="Q335" s="38"/>
      <c r="R335" s="39"/>
      <c r="S335" s="39"/>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40" t="str">
        <f t="shared" si="2"/>
        <v/>
      </c>
      <c r="AS335" s="40" t="str">
        <f t="shared" si="3"/>
        <v/>
      </c>
      <c r="AT335" s="40" t="str">
        <f t="shared" si="4"/>
        <v/>
      </c>
      <c r="AU335" s="41" t="str">
        <f t="shared" si="5"/>
        <v/>
      </c>
      <c r="AV335" s="42" t="str">
        <f t="shared" si="6"/>
        <v/>
      </c>
      <c r="AW335" s="25"/>
      <c r="AX335" s="17"/>
      <c r="AY335" s="17"/>
      <c r="AZ335" s="17"/>
      <c r="BA335" s="17"/>
      <c r="BB335" s="17"/>
      <c r="BC335" s="17"/>
      <c r="BD335" s="17"/>
      <c r="BE335" s="17"/>
      <c r="BF335" s="17"/>
      <c r="BG335" s="17"/>
      <c r="BH335" s="17"/>
      <c r="BI335" s="17"/>
      <c r="BJ335" s="17"/>
      <c r="BK335" s="17"/>
      <c r="BL335" s="17"/>
      <c r="BM335" s="16"/>
      <c r="BN335" s="16"/>
      <c r="BO335" s="16"/>
    </row>
    <row r="336" ht="15.75" customHeight="1">
      <c r="A336" s="5"/>
      <c r="B336" s="37"/>
      <c r="C336" s="37"/>
      <c r="D336" s="35"/>
      <c r="E336" s="36"/>
      <c r="F336" s="37"/>
      <c r="G336" s="37"/>
      <c r="H336" s="37"/>
      <c r="I336" s="37"/>
      <c r="J336" s="37"/>
      <c r="K336" s="37"/>
      <c r="L336" s="37"/>
      <c r="M336" s="37"/>
      <c r="N336" s="37"/>
      <c r="O336" s="37"/>
      <c r="P336" s="37"/>
      <c r="Q336" s="38"/>
      <c r="R336" s="39"/>
      <c r="S336" s="39"/>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40" t="str">
        <f t="shared" si="2"/>
        <v/>
      </c>
      <c r="AS336" s="40" t="str">
        <f t="shared" si="3"/>
        <v/>
      </c>
      <c r="AT336" s="40" t="str">
        <f t="shared" si="4"/>
        <v/>
      </c>
      <c r="AU336" s="41" t="str">
        <f t="shared" si="5"/>
        <v/>
      </c>
      <c r="AV336" s="42" t="str">
        <f t="shared" si="6"/>
        <v/>
      </c>
      <c r="AW336" s="25"/>
      <c r="AX336" s="17"/>
      <c r="AY336" s="17"/>
      <c r="AZ336" s="17"/>
      <c r="BA336" s="17"/>
      <c r="BB336" s="17"/>
      <c r="BC336" s="17"/>
      <c r="BD336" s="17"/>
      <c r="BE336" s="17"/>
      <c r="BF336" s="17"/>
      <c r="BG336" s="17"/>
      <c r="BH336" s="17"/>
      <c r="BI336" s="17"/>
      <c r="BJ336" s="17"/>
      <c r="BK336" s="17"/>
      <c r="BL336" s="17"/>
      <c r="BM336" s="16"/>
      <c r="BN336" s="16"/>
      <c r="BO336" s="16"/>
    </row>
    <row r="337" ht="15.75" customHeight="1">
      <c r="A337" s="5"/>
      <c r="B337" s="37"/>
      <c r="C337" s="37"/>
      <c r="D337" s="35"/>
      <c r="E337" s="36"/>
      <c r="F337" s="37"/>
      <c r="G337" s="37"/>
      <c r="H337" s="37"/>
      <c r="I337" s="37"/>
      <c r="J337" s="37"/>
      <c r="K337" s="37"/>
      <c r="L337" s="37"/>
      <c r="M337" s="37"/>
      <c r="N337" s="37"/>
      <c r="O337" s="37"/>
      <c r="P337" s="37"/>
      <c r="Q337" s="38"/>
      <c r="R337" s="39"/>
      <c r="S337" s="39"/>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40" t="str">
        <f t="shared" si="2"/>
        <v/>
      </c>
      <c r="AS337" s="40" t="str">
        <f t="shared" si="3"/>
        <v/>
      </c>
      <c r="AT337" s="40" t="str">
        <f t="shared" si="4"/>
        <v/>
      </c>
      <c r="AU337" s="41" t="str">
        <f t="shared" si="5"/>
        <v/>
      </c>
      <c r="AV337" s="42" t="str">
        <f t="shared" si="6"/>
        <v/>
      </c>
      <c r="AW337" s="25"/>
      <c r="AX337" s="17"/>
      <c r="AY337" s="17"/>
      <c r="AZ337" s="17"/>
      <c r="BA337" s="17"/>
      <c r="BB337" s="17"/>
      <c r="BC337" s="17"/>
      <c r="BD337" s="17"/>
      <c r="BE337" s="17"/>
      <c r="BF337" s="17"/>
      <c r="BG337" s="17"/>
      <c r="BH337" s="17"/>
      <c r="BI337" s="17"/>
      <c r="BJ337" s="17"/>
      <c r="BK337" s="17"/>
      <c r="BL337" s="17"/>
      <c r="BM337" s="16"/>
      <c r="BN337" s="16"/>
      <c r="BO337" s="16"/>
    </row>
    <row r="338" ht="15.75" customHeight="1">
      <c r="A338" s="5"/>
      <c r="B338" s="37"/>
      <c r="C338" s="37"/>
      <c r="D338" s="35"/>
      <c r="E338" s="36"/>
      <c r="F338" s="37"/>
      <c r="G338" s="37"/>
      <c r="H338" s="37"/>
      <c r="I338" s="37"/>
      <c r="J338" s="37"/>
      <c r="K338" s="37"/>
      <c r="L338" s="37"/>
      <c r="M338" s="37"/>
      <c r="N338" s="37"/>
      <c r="O338" s="37"/>
      <c r="P338" s="37"/>
      <c r="Q338" s="38"/>
      <c r="R338" s="39"/>
      <c r="S338" s="39"/>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40" t="str">
        <f t="shared" si="2"/>
        <v/>
      </c>
      <c r="AS338" s="40" t="str">
        <f t="shared" si="3"/>
        <v/>
      </c>
      <c r="AT338" s="40" t="str">
        <f t="shared" si="4"/>
        <v/>
      </c>
      <c r="AU338" s="41" t="str">
        <f t="shared" si="5"/>
        <v/>
      </c>
      <c r="AV338" s="42" t="str">
        <f t="shared" si="6"/>
        <v/>
      </c>
      <c r="AW338" s="25"/>
      <c r="AX338" s="17"/>
      <c r="AY338" s="17"/>
      <c r="AZ338" s="17"/>
      <c r="BA338" s="17"/>
      <c r="BB338" s="17"/>
      <c r="BC338" s="17"/>
      <c r="BD338" s="17"/>
      <c r="BE338" s="17"/>
      <c r="BF338" s="17"/>
      <c r="BG338" s="17"/>
      <c r="BH338" s="17"/>
      <c r="BI338" s="17"/>
      <c r="BJ338" s="17"/>
      <c r="BK338" s="17"/>
      <c r="BL338" s="17"/>
      <c r="BM338" s="16"/>
      <c r="BN338" s="16"/>
      <c r="BO338" s="16"/>
    </row>
    <row r="339" ht="15.75" customHeight="1">
      <c r="A339" s="5"/>
      <c r="B339" s="37"/>
      <c r="C339" s="37"/>
      <c r="D339" s="35"/>
      <c r="E339" s="36"/>
      <c r="F339" s="37"/>
      <c r="G339" s="37"/>
      <c r="H339" s="37"/>
      <c r="I339" s="37"/>
      <c r="J339" s="37"/>
      <c r="K339" s="37"/>
      <c r="L339" s="37"/>
      <c r="M339" s="37"/>
      <c r="N339" s="37"/>
      <c r="O339" s="37"/>
      <c r="P339" s="37"/>
      <c r="Q339" s="38"/>
      <c r="R339" s="39"/>
      <c r="S339" s="39"/>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40" t="str">
        <f t="shared" si="2"/>
        <v/>
      </c>
      <c r="AS339" s="40" t="str">
        <f t="shared" si="3"/>
        <v/>
      </c>
      <c r="AT339" s="40" t="str">
        <f t="shared" si="4"/>
        <v/>
      </c>
      <c r="AU339" s="41" t="str">
        <f t="shared" si="5"/>
        <v/>
      </c>
      <c r="AV339" s="42" t="str">
        <f t="shared" si="6"/>
        <v/>
      </c>
      <c r="AW339" s="25"/>
      <c r="AX339" s="17"/>
      <c r="AY339" s="17"/>
      <c r="AZ339" s="17"/>
      <c r="BA339" s="17"/>
      <c r="BB339" s="17"/>
      <c r="BC339" s="17"/>
      <c r="BD339" s="17"/>
      <c r="BE339" s="17"/>
      <c r="BF339" s="17"/>
      <c r="BG339" s="17"/>
      <c r="BH339" s="17"/>
      <c r="BI339" s="17"/>
      <c r="BJ339" s="17"/>
      <c r="BK339" s="17"/>
      <c r="BL339" s="17"/>
      <c r="BM339" s="16"/>
      <c r="BN339" s="16"/>
      <c r="BO339" s="16"/>
    </row>
    <row r="340" ht="15.75" customHeight="1">
      <c r="A340" s="5"/>
      <c r="B340" s="37"/>
      <c r="C340" s="37"/>
      <c r="D340" s="35"/>
      <c r="E340" s="36"/>
      <c r="F340" s="37"/>
      <c r="G340" s="37"/>
      <c r="H340" s="37"/>
      <c r="I340" s="37"/>
      <c r="J340" s="37"/>
      <c r="K340" s="37"/>
      <c r="L340" s="37"/>
      <c r="M340" s="37"/>
      <c r="N340" s="37"/>
      <c r="O340" s="37"/>
      <c r="P340" s="37"/>
      <c r="Q340" s="38"/>
      <c r="R340" s="39"/>
      <c r="S340" s="39"/>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40" t="str">
        <f t="shared" si="2"/>
        <v/>
      </c>
      <c r="AS340" s="40" t="str">
        <f t="shared" si="3"/>
        <v/>
      </c>
      <c r="AT340" s="40" t="str">
        <f t="shared" si="4"/>
        <v/>
      </c>
      <c r="AU340" s="41" t="str">
        <f t="shared" si="5"/>
        <v/>
      </c>
      <c r="AV340" s="42" t="str">
        <f t="shared" si="6"/>
        <v/>
      </c>
      <c r="AW340" s="25"/>
      <c r="AX340" s="17"/>
      <c r="AY340" s="17"/>
      <c r="AZ340" s="17"/>
      <c r="BA340" s="17"/>
      <c r="BB340" s="17"/>
      <c r="BC340" s="17"/>
      <c r="BD340" s="17"/>
      <c r="BE340" s="17"/>
      <c r="BF340" s="17"/>
      <c r="BG340" s="17"/>
      <c r="BH340" s="17"/>
      <c r="BI340" s="17"/>
      <c r="BJ340" s="17"/>
      <c r="BK340" s="17"/>
      <c r="BL340" s="17"/>
      <c r="BM340" s="16"/>
      <c r="BN340" s="16"/>
      <c r="BO340" s="16"/>
    </row>
    <row r="341" ht="15.75" customHeight="1">
      <c r="A341" s="5"/>
      <c r="B341" s="37"/>
      <c r="C341" s="37"/>
      <c r="D341" s="35"/>
      <c r="E341" s="36"/>
      <c r="F341" s="37"/>
      <c r="G341" s="37"/>
      <c r="H341" s="37"/>
      <c r="I341" s="37"/>
      <c r="J341" s="37"/>
      <c r="K341" s="37"/>
      <c r="L341" s="37"/>
      <c r="M341" s="37"/>
      <c r="N341" s="37"/>
      <c r="O341" s="37"/>
      <c r="P341" s="37"/>
      <c r="Q341" s="38"/>
      <c r="R341" s="39"/>
      <c r="S341" s="39"/>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40" t="str">
        <f t="shared" si="2"/>
        <v/>
      </c>
      <c r="AS341" s="40" t="str">
        <f t="shared" si="3"/>
        <v/>
      </c>
      <c r="AT341" s="40" t="str">
        <f t="shared" si="4"/>
        <v/>
      </c>
      <c r="AU341" s="41" t="str">
        <f t="shared" si="5"/>
        <v/>
      </c>
      <c r="AV341" s="42" t="str">
        <f t="shared" si="6"/>
        <v/>
      </c>
      <c r="AW341" s="25"/>
      <c r="AX341" s="17"/>
      <c r="AY341" s="17"/>
      <c r="AZ341" s="17"/>
      <c r="BA341" s="17"/>
      <c r="BB341" s="17"/>
      <c r="BC341" s="17"/>
      <c r="BD341" s="17"/>
      <c r="BE341" s="17"/>
      <c r="BF341" s="17"/>
      <c r="BG341" s="17"/>
      <c r="BH341" s="17"/>
      <c r="BI341" s="17"/>
      <c r="BJ341" s="17"/>
      <c r="BK341" s="17"/>
      <c r="BL341" s="17"/>
      <c r="BM341" s="16"/>
      <c r="BN341" s="16"/>
      <c r="BO341" s="16"/>
    </row>
    <row r="342" ht="15.75" customHeight="1">
      <c r="A342" s="5"/>
      <c r="B342" s="37"/>
      <c r="C342" s="37"/>
      <c r="D342" s="35"/>
      <c r="E342" s="36"/>
      <c r="F342" s="37"/>
      <c r="G342" s="37"/>
      <c r="H342" s="37"/>
      <c r="I342" s="37"/>
      <c r="J342" s="37"/>
      <c r="K342" s="37"/>
      <c r="L342" s="37"/>
      <c r="M342" s="37"/>
      <c r="N342" s="37"/>
      <c r="O342" s="37"/>
      <c r="P342" s="37"/>
      <c r="Q342" s="38"/>
      <c r="R342" s="39"/>
      <c r="S342" s="39"/>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40" t="str">
        <f t="shared" si="2"/>
        <v/>
      </c>
      <c r="AS342" s="40" t="str">
        <f t="shared" si="3"/>
        <v/>
      </c>
      <c r="AT342" s="40" t="str">
        <f t="shared" si="4"/>
        <v/>
      </c>
      <c r="AU342" s="41" t="str">
        <f t="shared" si="5"/>
        <v/>
      </c>
      <c r="AV342" s="42" t="str">
        <f t="shared" si="6"/>
        <v/>
      </c>
      <c r="AW342" s="25"/>
      <c r="AX342" s="17"/>
      <c r="AY342" s="17"/>
      <c r="AZ342" s="17"/>
      <c r="BA342" s="17"/>
      <c r="BB342" s="17"/>
      <c r="BC342" s="17"/>
      <c r="BD342" s="17"/>
      <c r="BE342" s="17"/>
      <c r="BF342" s="17"/>
      <c r="BG342" s="17"/>
      <c r="BH342" s="17"/>
      <c r="BI342" s="17"/>
      <c r="BJ342" s="17"/>
      <c r="BK342" s="17"/>
      <c r="BL342" s="17"/>
      <c r="BM342" s="16"/>
      <c r="BN342" s="16"/>
      <c r="BO342" s="16"/>
    </row>
    <row r="343" ht="15.75" customHeight="1">
      <c r="A343" s="5"/>
      <c r="B343" s="37"/>
      <c r="C343" s="37"/>
      <c r="D343" s="35"/>
      <c r="E343" s="36"/>
      <c r="F343" s="37"/>
      <c r="G343" s="37"/>
      <c r="H343" s="37"/>
      <c r="I343" s="37"/>
      <c r="J343" s="37"/>
      <c r="K343" s="37"/>
      <c r="L343" s="37"/>
      <c r="M343" s="37"/>
      <c r="N343" s="37"/>
      <c r="O343" s="37"/>
      <c r="P343" s="37"/>
      <c r="Q343" s="38"/>
      <c r="R343" s="39"/>
      <c r="S343" s="39"/>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40" t="str">
        <f t="shared" si="2"/>
        <v/>
      </c>
      <c r="AS343" s="40" t="str">
        <f t="shared" si="3"/>
        <v/>
      </c>
      <c r="AT343" s="40" t="str">
        <f t="shared" si="4"/>
        <v/>
      </c>
      <c r="AU343" s="41" t="str">
        <f t="shared" si="5"/>
        <v/>
      </c>
      <c r="AV343" s="42" t="str">
        <f t="shared" si="6"/>
        <v/>
      </c>
      <c r="AW343" s="25"/>
      <c r="AX343" s="17"/>
      <c r="AY343" s="17"/>
      <c r="AZ343" s="17"/>
      <c r="BA343" s="17"/>
      <c r="BB343" s="17"/>
      <c r="BC343" s="17"/>
      <c r="BD343" s="17"/>
      <c r="BE343" s="17"/>
      <c r="BF343" s="17"/>
      <c r="BG343" s="17"/>
      <c r="BH343" s="17"/>
      <c r="BI343" s="17"/>
      <c r="BJ343" s="17"/>
      <c r="BK343" s="17"/>
      <c r="BL343" s="17"/>
      <c r="BM343" s="16"/>
      <c r="BN343" s="16"/>
      <c r="BO343" s="16"/>
    </row>
    <row r="344" ht="15.75" customHeight="1">
      <c r="A344" s="5"/>
      <c r="B344" s="37"/>
      <c r="C344" s="37"/>
      <c r="D344" s="35"/>
      <c r="E344" s="36"/>
      <c r="F344" s="37"/>
      <c r="G344" s="37"/>
      <c r="H344" s="37"/>
      <c r="I344" s="37"/>
      <c r="J344" s="37"/>
      <c r="K344" s="37"/>
      <c r="L344" s="37"/>
      <c r="M344" s="37"/>
      <c r="N344" s="37"/>
      <c r="O344" s="37"/>
      <c r="P344" s="37"/>
      <c r="Q344" s="38"/>
      <c r="R344" s="39"/>
      <c r="S344" s="39"/>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40" t="str">
        <f t="shared" si="2"/>
        <v/>
      </c>
      <c r="AS344" s="40" t="str">
        <f t="shared" si="3"/>
        <v/>
      </c>
      <c r="AT344" s="40" t="str">
        <f t="shared" si="4"/>
        <v/>
      </c>
      <c r="AU344" s="41" t="str">
        <f t="shared" si="5"/>
        <v/>
      </c>
      <c r="AV344" s="42" t="str">
        <f t="shared" si="6"/>
        <v/>
      </c>
      <c r="AW344" s="25"/>
      <c r="AX344" s="17"/>
      <c r="AY344" s="17"/>
      <c r="AZ344" s="17"/>
      <c r="BA344" s="17"/>
      <c r="BB344" s="17"/>
      <c r="BC344" s="17"/>
      <c r="BD344" s="17"/>
      <c r="BE344" s="17"/>
      <c r="BF344" s="17"/>
      <c r="BG344" s="17"/>
      <c r="BH344" s="17"/>
      <c r="BI344" s="17"/>
      <c r="BJ344" s="17"/>
      <c r="BK344" s="17"/>
      <c r="BL344" s="17"/>
      <c r="BM344" s="16"/>
      <c r="BN344" s="16"/>
      <c r="BO344" s="16"/>
    </row>
    <row r="345" ht="15.75" customHeight="1">
      <c r="A345" s="5"/>
      <c r="B345" s="37"/>
      <c r="C345" s="37"/>
      <c r="D345" s="35"/>
      <c r="E345" s="36"/>
      <c r="F345" s="37"/>
      <c r="G345" s="37"/>
      <c r="H345" s="37"/>
      <c r="I345" s="37"/>
      <c r="J345" s="37"/>
      <c r="K345" s="37"/>
      <c r="L345" s="37"/>
      <c r="M345" s="37"/>
      <c r="N345" s="37"/>
      <c r="O345" s="37"/>
      <c r="P345" s="37"/>
      <c r="Q345" s="38"/>
      <c r="R345" s="39"/>
      <c r="S345" s="39"/>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40" t="str">
        <f t="shared" si="2"/>
        <v/>
      </c>
      <c r="AS345" s="40" t="str">
        <f t="shared" si="3"/>
        <v/>
      </c>
      <c r="AT345" s="40" t="str">
        <f t="shared" si="4"/>
        <v/>
      </c>
      <c r="AU345" s="41" t="str">
        <f t="shared" si="5"/>
        <v/>
      </c>
      <c r="AV345" s="42" t="str">
        <f t="shared" si="6"/>
        <v/>
      </c>
      <c r="AW345" s="25"/>
      <c r="AX345" s="17"/>
      <c r="AY345" s="17"/>
      <c r="AZ345" s="17"/>
      <c r="BA345" s="17"/>
      <c r="BB345" s="17"/>
      <c r="BC345" s="17"/>
      <c r="BD345" s="17"/>
      <c r="BE345" s="17"/>
      <c r="BF345" s="17"/>
      <c r="BG345" s="17"/>
      <c r="BH345" s="17"/>
      <c r="BI345" s="17"/>
      <c r="BJ345" s="17"/>
      <c r="BK345" s="17"/>
      <c r="BL345" s="17"/>
      <c r="BM345" s="16"/>
      <c r="BN345" s="16"/>
      <c r="BO345" s="16"/>
    </row>
    <row r="346" ht="15.75" customHeight="1">
      <c r="A346" s="5"/>
      <c r="B346" s="37"/>
      <c r="C346" s="37"/>
      <c r="D346" s="35"/>
      <c r="E346" s="36"/>
      <c r="F346" s="37"/>
      <c r="G346" s="37"/>
      <c r="H346" s="37"/>
      <c r="I346" s="37"/>
      <c r="J346" s="37"/>
      <c r="K346" s="37"/>
      <c r="L346" s="37"/>
      <c r="M346" s="37"/>
      <c r="N346" s="37"/>
      <c r="O346" s="37"/>
      <c r="P346" s="37"/>
      <c r="Q346" s="38"/>
      <c r="R346" s="39"/>
      <c r="S346" s="39"/>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40" t="str">
        <f t="shared" si="2"/>
        <v/>
      </c>
      <c r="AS346" s="40" t="str">
        <f t="shared" si="3"/>
        <v/>
      </c>
      <c r="AT346" s="40" t="str">
        <f t="shared" si="4"/>
        <v/>
      </c>
      <c r="AU346" s="41" t="str">
        <f t="shared" si="5"/>
        <v/>
      </c>
      <c r="AV346" s="42" t="str">
        <f t="shared" si="6"/>
        <v/>
      </c>
      <c r="AW346" s="25"/>
      <c r="AX346" s="17"/>
      <c r="AY346" s="17"/>
      <c r="AZ346" s="17"/>
      <c r="BA346" s="17"/>
      <c r="BB346" s="17"/>
      <c r="BC346" s="17"/>
      <c r="BD346" s="17"/>
      <c r="BE346" s="17"/>
      <c r="BF346" s="17"/>
      <c r="BG346" s="17"/>
      <c r="BH346" s="17"/>
      <c r="BI346" s="17"/>
      <c r="BJ346" s="17"/>
      <c r="BK346" s="17"/>
      <c r="BL346" s="17"/>
      <c r="BM346" s="16"/>
      <c r="BN346" s="16"/>
      <c r="BO346" s="16"/>
    </row>
    <row r="347" ht="15.75" customHeight="1">
      <c r="A347" s="5"/>
      <c r="B347" s="37"/>
      <c r="C347" s="37"/>
      <c r="D347" s="35"/>
      <c r="E347" s="36"/>
      <c r="F347" s="37"/>
      <c r="G347" s="37"/>
      <c r="H347" s="37"/>
      <c r="I347" s="37"/>
      <c r="J347" s="37"/>
      <c r="K347" s="37"/>
      <c r="L347" s="37"/>
      <c r="M347" s="37"/>
      <c r="N347" s="37"/>
      <c r="O347" s="37"/>
      <c r="P347" s="37"/>
      <c r="Q347" s="38"/>
      <c r="R347" s="39"/>
      <c r="S347" s="39"/>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40" t="str">
        <f t="shared" si="2"/>
        <v/>
      </c>
      <c r="AS347" s="40" t="str">
        <f t="shared" si="3"/>
        <v/>
      </c>
      <c r="AT347" s="40" t="str">
        <f t="shared" si="4"/>
        <v/>
      </c>
      <c r="AU347" s="41" t="str">
        <f t="shared" si="5"/>
        <v/>
      </c>
      <c r="AV347" s="42" t="str">
        <f t="shared" si="6"/>
        <v/>
      </c>
      <c r="AW347" s="25"/>
      <c r="AX347" s="17"/>
      <c r="AY347" s="17"/>
      <c r="AZ347" s="17"/>
      <c r="BA347" s="17"/>
      <c r="BB347" s="17"/>
      <c r="BC347" s="17"/>
      <c r="BD347" s="17"/>
      <c r="BE347" s="17"/>
      <c r="BF347" s="17"/>
      <c r="BG347" s="17"/>
      <c r="BH347" s="17"/>
      <c r="BI347" s="17"/>
      <c r="BJ347" s="17"/>
      <c r="BK347" s="17"/>
      <c r="BL347" s="17"/>
      <c r="BM347" s="16"/>
      <c r="BN347" s="16"/>
      <c r="BO347" s="16"/>
    </row>
    <row r="348" ht="15.75" customHeight="1">
      <c r="A348" s="5"/>
      <c r="B348" s="37"/>
      <c r="C348" s="37"/>
      <c r="D348" s="35"/>
      <c r="E348" s="36"/>
      <c r="F348" s="37"/>
      <c r="G348" s="37"/>
      <c r="H348" s="37"/>
      <c r="I348" s="37"/>
      <c r="J348" s="37"/>
      <c r="K348" s="37"/>
      <c r="L348" s="37"/>
      <c r="M348" s="37"/>
      <c r="N348" s="37"/>
      <c r="O348" s="37"/>
      <c r="P348" s="37"/>
      <c r="Q348" s="38"/>
      <c r="R348" s="39"/>
      <c r="S348" s="39"/>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40" t="str">
        <f t="shared" si="2"/>
        <v/>
      </c>
      <c r="AS348" s="40" t="str">
        <f t="shared" si="3"/>
        <v/>
      </c>
      <c r="AT348" s="40" t="str">
        <f t="shared" si="4"/>
        <v/>
      </c>
      <c r="AU348" s="41" t="str">
        <f t="shared" si="5"/>
        <v/>
      </c>
      <c r="AV348" s="42" t="str">
        <f t="shared" si="6"/>
        <v/>
      </c>
      <c r="AW348" s="25"/>
      <c r="AX348" s="17"/>
      <c r="AY348" s="17"/>
      <c r="AZ348" s="17"/>
      <c r="BA348" s="17"/>
      <c r="BB348" s="17"/>
      <c r="BC348" s="17"/>
      <c r="BD348" s="17"/>
      <c r="BE348" s="17"/>
      <c r="BF348" s="17"/>
      <c r="BG348" s="17"/>
      <c r="BH348" s="17"/>
      <c r="BI348" s="17"/>
      <c r="BJ348" s="17"/>
      <c r="BK348" s="17"/>
      <c r="BL348" s="17"/>
      <c r="BM348" s="16"/>
      <c r="BN348" s="16"/>
      <c r="BO348" s="16"/>
    </row>
    <row r="349" ht="15.75" customHeight="1">
      <c r="A349" s="5"/>
      <c r="B349" s="37"/>
      <c r="C349" s="37"/>
      <c r="D349" s="35"/>
      <c r="E349" s="36"/>
      <c r="F349" s="37"/>
      <c r="G349" s="37"/>
      <c r="H349" s="37"/>
      <c r="I349" s="37"/>
      <c r="J349" s="37"/>
      <c r="K349" s="37"/>
      <c r="L349" s="37"/>
      <c r="M349" s="37"/>
      <c r="N349" s="37"/>
      <c r="O349" s="37"/>
      <c r="P349" s="37"/>
      <c r="Q349" s="38"/>
      <c r="R349" s="39"/>
      <c r="S349" s="39"/>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40" t="str">
        <f t="shared" si="2"/>
        <v/>
      </c>
      <c r="AS349" s="40" t="str">
        <f t="shared" si="3"/>
        <v/>
      </c>
      <c r="AT349" s="40" t="str">
        <f t="shared" si="4"/>
        <v/>
      </c>
      <c r="AU349" s="41" t="str">
        <f t="shared" si="5"/>
        <v/>
      </c>
      <c r="AV349" s="42" t="str">
        <f t="shared" si="6"/>
        <v/>
      </c>
      <c r="AW349" s="25"/>
      <c r="AX349" s="17"/>
      <c r="AY349" s="17"/>
      <c r="AZ349" s="17"/>
      <c r="BA349" s="17"/>
      <c r="BB349" s="17"/>
      <c r="BC349" s="17"/>
      <c r="BD349" s="17"/>
      <c r="BE349" s="17"/>
      <c r="BF349" s="17"/>
      <c r="BG349" s="17"/>
      <c r="BH349" s="17"/>
      <c r="BI349" s="17"/>
      <c r="BJ349" s="17"/>
      <c r="BK349" s="17"/>
      <c r="BL349" s="17"/>
      <c r="BM349" s="16"/>
      <c r="BN349" s="16"/>
      <c r="BO349" s="16"/>
    </row>
    <row r="350" ht="15.75" customHeight="1">
      <c r="A350" s="5"/>
      <c r="B350" s="37"/>
      <c r="C350" s="37"/>
      <c r="D350" s="35"/>
      <c r="E350" s="36"/>
      <c r="F350" s="37"/>
      <c r="G350" s="37"/>
      <c r="H350" s="37"/>
      <c r="I350" s="37"/>
      <c r="J350" s="37"/>
      <c r="K350" s="37"/>
      <c r="L350" s="37"/>
      <c r="M350" s="37"/>
      <c r="N350" s="37"/>
      <c r="O350" s="37"/>
      <c r="P350" s="37"/>
      <c r="Q350" s="38"/>
      <c r="R350" s="39"/>
      <c r="S350" s="39"/>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40" t="str">
        <f t="shared" si="2"/>
        <v/>
      </c>
      <c r="AS350" s="40" t="str">
        <f t="shared" si="3"/>
        <v/>
      </c>
      <c r="AT350" s="40" t="str">
        <f t="shared" si="4"/>
        <v/>
      </c>
      <c r="AU350" s="41" t="str">
        <f t="shared" si="5"/>
        <v/>
      </c>
      <c r="AV350" s="42" t="str">
        <f t="shared" si="6"/>
        <v/>
      </c>
      <c r="AW350" s="25"/>
      <c r="AX350" s="17"/>
      <c r="AY350" s="17"/>
      <c r="AZ350" s="17"/>
      <c r="BA350" s="17"/>
      <c r="BB350" s="17"/>
      <c r="BC350" s="17"/>
      <c r="BD350" s="17"/>
      <c r="BE350" s="17"/>
      <c r="BF350" s="17"/>
      <c r="BG350" s="17"/>
      <c r="BH350" s="17"/>
      <c r="BI350" s="17"/>
      <c r="BJ350" s="17"/>
      <c r="BK350" s="17"/>
      <c r="BL350" s="17"/>
      <c r="BM350" s="16"/>
      <c r="BN350" s="16"/>
      <c r="BO350" s="16"/>
    </row>
    <row r="351" ht="15.75" customHeight="1">
      <c r="A351" s="5"/>
      <c r="B351" s="37"/>
      <c r="C351" s="37"/>
      <c r="D351" s="35"/>
      <c r="E351" s="36"/>
      <c r="F351" s="37"/>
      <c r="G351" s="37"/>
      <c r="H351" s="37"/>
      <c r="I351" s="37"/>
      <c r="J351" s="37"/>
      <c r="K351" s="37"/>
      <c r="L351" s="37"/>
      <c r="M351" s="37"/>
      <c r="N351" s="37"/>
      <c r="O351" s="37"/>
      <c r="P351" s="37"/>
      <c r="Q351" s="38"/>
      <c r="R351" s="39"/>
      <c r="S351" s="39"/>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40" t="str">
        <f t="shared" si="2"/>
        <v/>
      </c>
      <c r="AS351" s="40" t="str">
        <f t="shared" si="3"/>
        <v/>
      </c>
      <c r="AT351" s="40" t="str">
        <f t="shared" si="4"/>
        <v/>
      </c>
      <c r="AU351" s="41" t="str">
        <f t="shared" si="5"/>
        <v/>
      </c>
      <c r="AV351" s="42" t="str">
        <f t="shared" si="6"/>
        <v/>
      </c>
      <c r="AW351" s="25"/>
      <c r="AX351" s="17"/>
      <c r="AY351" s="17"/>
      <c r="AZ351" s="17"/>
      <c r="BA351" s="17"/>
      <c r="BB351" s="17"/>
      <c r="BC351" s="17"/>
      <c r="BD351" s="17"/>
      <c r="BE351" s="17"/>
      <c r="BF351" s="17"/>
      <c r="BG351" s="17"/>
      <c r="BH351" s="17"/>
      <c r="BI351" s="17"/>
      <c r="BJ351" s="17"/>
      <c r="BK351" s="17"/>
      <c r="BL351" s="17"/>
      <c r="BM351" s="16"/>
      <c r="BN351" s="16"/>
      <c r="BO351" s="16"/>
    </row>
    <row r="352" ht="15.75" customHeight="1">
      <c r="A352" s="5"/>
      <c r="B352" s="37"/>
      <c r="C352" s="37"/>
      <c r="D352" s="35"/>
      <c r="E352" s="36"/>
      <c r="F352" s="37"/>
      <c r="G352" s="37"/>
      <c r="H352" s="37"/>
      <c r="I352" s="37"/>
      <c r="J352" s="37"/>
      <c r="K352" s="37"/>
      <c r="L352" s="37"/>
      <c r="M352" s="37"/>
      <c r="N352" s="37"/>
      <c r="O352" s="37"/>
      <c r="P352" s="37"/>
      <c r="Q352" s="38"/>
      <c r="R352" s="39"/>
      <c r="S352" s="39"/>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40" t="str">
        <f t="shared" si="2"/>
        <v/>
      </c>
      <c r="AS352" s="40" t="str">
        <f t="shared" si="3"/>
        <v/>
      </c>
      <c r="AT352" s="40" t="str">
        <f t="shared" si="4"/>
        <v/>
      </c>
      <c r="AU352" s="41" t="str">
        <f t="shared" si="5"/>
        <v/>
      </c>
      <c r="AV352" s="42" t="str">
        <f t="shared" si="6"/>
        <v/>
      </c>
      <c r="AW352" s="25"/>
      <c r="AX352" s="17"/>
      <c r="AY352" s="17"/>
      <c r="AZ352" s="17"/>
      <c r="BA352" s="17"/>
      <c r="BB352" s="17"/>
      <c r="BC352" s="17"/>
      <c r="BD352" s="17"/>
      <c r="BE352" s="17"/>
      <c r="BF352" s="17"/>
      <c r="BG352" s="17"/>
      <c r="BH352" s="17"/>
      <c r="BI352" s="17"/>
      <c r="BJ352" s="17"/>
      <c r="BK352" s="17"/>
      <c r="BL352" s="17"/>
      <c r="BM352" s="16"/>
      <c r="BN352" s="16"/>
      <c r="BO352" s="16"/>
    </row>
    <row r="353" ht="15.75" customHeight="1">
      <c r="A353" s="5"/>
      <c r="B353" s="37"/>
      <c r="C353" s="37"/>
      <c r="D353" s="35"/>
      <c r="E353" s="36"/>
      <c r="F353" s="37"/>
      <c r="G353" s="37"/>
      <c r="H353" s="37"/>
      <c r="I353" s="37"/>
      <c r="J353" s="37"/>
      <c r="K353" s="37"/>
      <c r="L353" s="37"/>
      <c r="M353" s="37"/>
      <c r="N353" s="37"/>
      <c r="O353" s="37"/>
      <c r="P353" s="37"/>
      <c r="Q353" s="38"/>
      <c r="R353" s="39"/>
      <c r="S353" s="39"/>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40" t="str">
        <f t="shared" si="2"/>
        <v/>
      </c>
      <c r="AS353" s="40" t="str">
        <f t="shared" si="3"/>
        <v/>
      </c>
      <c r="AT353" s="40" t="str">
        <f t="shared" si="4"/>
        <v/>
      </c>
      <c r="AU353" s="41" t="str">
        <f t="shared" si="5"/>
        <v/>
      </c>
      <c r="AV353" s="42" t="str">
        <f t="shared" si="6"/>
        <v/>
      </c>
      <c r="AW353" s="25"/>
      <c r="AX353" s="17"/>
      <c r="AY353" s="17"/>
      <c r="AZ353" s="17"/>
      <c r="BA353" s="17"/>
      <c r="BB353" s="17"/>
      <c r="BC353" s="17"/>
      <c r="BD353" s="17"/>
      <c r="BE353" s="17"/>
      <c r="BF353" s="17"/>
      <c r="BG353" s="17"/>
      <c r="BH353" s="17"/>
      <c r="BI353" s="17"/>
      <c r="BJ353" s="17"/>
      <c r="BK353" s="17"/>
      <c r="BL353" s="17"/>
      <c r="BM353" s="16"/>
      <c r="BN353" s="16"/>
      <c r="BO353" s="16"/>
    </row>
    <row r="354" ht="15.75" customHeight="1">
      <c r="A354" s="5"/>
      <c r="B354" s="37"/>
      <c r="C354" s="37"/>
      <c r="D354" s="35"/>
      <c r="E354" s="36"/>
      <c r="F354" s="37"/>
      <c r="G354" s="37"/>
      <c r="H354" s="37"/>
      <c r="I354" s="37"/>
      <c r="J354" s="37"/>
      <c r="K354" s="37"/>
      <c r="L354" s="37"/>
      <c r="M354" s="37"/>
      <c r="N354" s="37"/>
      <c r="O354" s="37"/>
      <c r="P354" s="37"/>
      <c r="Q354" s="38"/>
      <c r="R354" s="39"/>
      <c r="S354" s="39"/>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40" t="str">
        <f t="shared" si="2"/>
        <v/>
      </c>
      <c r="AS354" s="40" t="str">
        <f t="shared" si="3"/>
        <v/>
      </c>
      <c r="AT354" s="40" t="str">
        <f t="shared" si="4"/>
        <v/>
      </c>
      <c r="AU354" s="41" t="str">
        <f t="shared" si="5"/>
        <v/>
      </c>
      <c r="AV354" s="42" t="str">
        <f t="shared" si="6"/>
        <v/>
      </c>
      <c r="AW354" s="25"/>
      <c r="AX354" s="17"/>
      <c r="AY354" s="17"/>
      <c r="AZ354" s="17"/>
      <c r="BA354" s="17"/>
      <c r="BB354" s="17"/>
      <c r="BC354" s="17"/>
      <c r="BD354" s="17"/>
      <c r="BE354" s="17"/>
      <c r="BF354" s="17"/>
      <c r="BG354" s="17"/>
      <c r="BH354" s="17"/>
      <c r="BI354" s="17"/>
      <c r="BJ354" s="17"/>
      <c r="BK354" s="17"/>
      <c r="BL354" s="17"/>
      <c r="BM354" s="16"/>
      <c r="BN354" s="16"/>
      <c r="BO354" s="16"/>
    </row>
    <row r="355" ht="15.75" customHeight="1">
      <c r="A355" s="5"/>
      <c r="B355" s="37"/>
      <c r="C355" s="37"/>
      <c r="D355" s="35"/>
      <c r="E355" s="36"/>
      <c r="F355" s="37"/>
      <c r="G355" s="37"/>
      <c r="H355" s="37"/>
      <c r="I355" s="37"/>
      <c r="J355" s="37"/>
      <c r="K355" s="37"/>
      <c r="L355" s="37"/>
      <c r="M355" s="37"/>
      <c r="N355" s="37"/>
      <c r="O355" s="37"/>
      <c r="P355" s="37"/>
      <c r="Q355" s="38"/>
      <c r="R355" s="39"/>
      <c r="S355" s="39"/>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40" t="str">
        <f t="shared" si="2"/>
        <v/>
      </c>
      <c r="AS355" s="40" t="str">
        <f t="shared" si="3"/>
        <v/>
      </c>
      <c r="AT355" s="40" t="str">
        <f t="shared" si="4"/>
        <v/>
      </c>
      <c r="AU355" s="41" t="str">
        <f t="shared" si="5"/>
        <v/>
      </c>
      <c r="AV355" s="42" t="str">
        <f t="shared" si="6"/>
        <v/>
      </c>
      <c r="AW355" s="25"/>
      <c r="AX355" s="17"/>
      <c r="AY355" s="17"/>
      <c r="AZ355" s="17"/>
      <c r="BA355" s="17"/>
      <c r="BB355" s="17"/>
      <c r="BC355" s="17"/>
      <c r="BD355" s="17"/>
      <c r="BE355" s="17"/>
      <c r="BF355" s="17"/>
      <c r="BG355" s="17"/>
      <c r="BH355" s="17"/>
      <c r="BI355" s="17"/>
      <c r="BJ355" s="17"/>
      <c r="BK355" s="17"/>
      <c r="BL355" s="17"/>
      <c r="BM355" s="16"/>
      <c r="BN355" s="16"/>
      <c r="BO355" s="16"/>
    </row>
    <row r="356" ht="15.75" customHeight="1">
      <c r="A356" s="5"/>
      <c r="B356" s="37"/>
      <c r="C356" s="37"/>
      <c r="D356" s="35"/>
      <c r="E356" s="36"/>
      <c r="F356" s="37"/>
      <c r="G356" s="37"/>
      <c r="H356" s="37"/>
      <c r="I356" s="37"/>
      <c r="J356" s="37"/>
      <c r="K356" s="37"/>
      <c r="L356" s="37"/>
      <c r="M356" s="37"/>
      <c r="N356" s="37"/>
      <c r="O356" s="37"/>
      <c r="P356" s="37"/>
      <c r="Q356" s="38"/>
      <c r="R356" s="39"/>
      <c r="S356" s="39"/>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40" t="str">
        <f t="shared" si="2"/>
        <v/>
      </c>
      <c r="AS356" s="40" t="str">
        <f t="shared" si="3"/>
        <v/>
      </c>
      <c r="AT356" s="40" t="str">
        <f t="shared" si="4"/>
        <v/>
      </c>
      <c r="AU356" s="41" t="str">
        <f t="shared" si="5"/>
        <v/>
      </c>
      <c r="AV356" s="42" t="str">
        <f t="shared" si="6"/>
        <v/>
      </c>
      <c r="AW356" s="25"/>
      <c r="AX356" s="17"/>
      <c r="AY356" s="17"/>
      <c r="AZ356" s="17"/>
      <c r="BA356" s="17"/>
      <c r="BB356" s="17"/>
      <c r="BC356" s="17"/>
      <c r="BD356" s="17"/>
      <c r="BE356" s="17"/>
      <c r="BF356" s="17"/>
      <c r="BG356" s="17"/>
      <c r="BH356" s="17"/>
      <c r="BI356" s="17"/>
      <c r="BJ356" s="17"/>
      <c r="BK356" s="17"/>
      <c r="BL356" s="17"/>
      <c r="BM356" s="16"/>
      <c r="BN356" s="16"/>
      <c r="BO356" s="16"/>
    </row>
    <row r="357" ht="15.75" customHeight="1">
      <c r="A357" s="5"/>
      <c r="B357" s="37"/>
      <c r="C357" s="37"/>
      <c r="D357" s="35"/>
      <c r="E357" s="36"/>
      <c r="F357" s="37"/>
      <c r="G357" s="37"/>
      <c r="H357" s="37"/>
      <c r="I357" s="37"/>
      <c r="J357" s="37"/>
      <c r="K357" s="37"/>
      <c r="L357" s="37"/>
      <c r="M357" s="37"/>
      <c r="N357" s="37"/>
      <c r="O357" s="37"/>
      <c r="P357" s="37"/>
      <c r="Q357" s="38"/>
      <c r="R357" s="39"/>
      <c r="S357" s="39"/>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40" t="str">
        <f t="shared" si="2"/>
        <v/>
      </c>
      <c r="AS357" s="40" t="str">
        <f t="shared" si="3"/>
        <v/>
      </c>
      <c r="AT357" s="40" t="str">
        <f t="shared" si="4"/>
        <v/>
      </c>
      <c r="AU357" s="41" t="str">
        <f t="shared" si="5"/>
        <v/>
      </c>
      <c r="AV357" s="42" t="str">
        <f t="shared" si="6"/>
        <v/>
      </c>
      <c r="AW357" s="25"/>
      <c r="AX357" s="17"/>
      <c r="AY357" s="17"/>
      <c r="AZ357" s="17"/>
      <c r="BA357" s="17"/>
      <c r="BB357" s="17"/>
      <c r="BC357" s="17"/>
      <c r="BD357" s="17"/>
      <c r="BE357" s="17"/>
      <c r="BF357" s="17"/>
      <c r="BG357" s="17"/>
      <c r="BH357" s="17"/>
      <c r="BI357" s="17"/>
      <c r="BJ357" s="17"/>
      <c r="BK357" s="17"/>
      <c r="BL357" s="17"/>
      <c r="BM357" s="16"/>
      <c r="BN357" s="16"/>
      <c r="BO357" s="16"/>
    </row>
    <row r="358" ht="15.75" customHeight="1">
      <c r="A358" s="5"/>
      <c r="B358" s="37"/>
      <c r="C358" s="37"/>
      <c r="D358" s="35"/>
      <c r="E358" s="36"/>
      <c r="F358" s="37"/>
      <c r="G358" s="37"/>
      <c r="H358" s="37"/>
      <c r="I358" s="37"/>
      <c r="J358" s="37"/>
      <c r="K358" s="37"/>
      <c r="L358" s="37"/>
      <c r="M358" s="37"/>
      <c r="N358" s="37"/>
      <c r="O358" s="37"/>
      <c r="P358" s="37"/>
      <c r="Q358" s="38"/>
      <c r="R358" s="39"/>
      <c r="S358" s="39"/>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40" t="str">
        <f t="shared" si="2"/>
        <v/>
      </c>
      <c r="AS358" s="40" t="str">
        <f t="shared" si="3"/>
        <v/>
      </c>
      <c r="AT358" s="40" t="str">
        <f t="shared" si="4"/>
        <v/>
      </c>
      <c r="AU358" s="41" t="str">
        <f t="shared" si="5"/>
        <v/>
      </c>
      <c r="AV358" s="42" t="str">
        <f t="shared" si="6"/>
        <v/>
      </c>
      <c r="AW358" s="25"/>
      <c r="AX358" s="17"/>
      <c r="AY358" s="17"/>
      <c r="AZ358" s="17"/>
      <c r="BA358" s="17"/>
      <c r="BB358" s="17"/>
      <c r="BC358" s="17"/>
      <c r="BD358" s="17"/>
      <c r="BE358" s="17"/>
      <c r="BF358" s="17"/>
      <c r="BG358" s="17"/>
      <c r="BH358" s="17"/>
      <c r="BI358" s="17"/>
      <c r="BJ358" s="17"/>
      <c r="BK358" s="17"/>
      <c r="BL358" s="17"/>
      <c r="BM358" s="16"/>
      <c r="BN358" s="16"/>
      <c r="BO358" s="16"/>
    </row>
    <row r="359" ht="15.75" customHeight="1">
      <c r="A359" s="5"/>
      <c r="B359" s="37"/>
      <c r="C359" s="37"/>
      <c r="D359" s="35"/>
      <c r="E359" s="36"/>
      <c r="F359" s="37"/>
      <c r="G359" s="37"/>
      <c r="H359" s="37"/>
      <c r="I359" s="37"/>
      <c r="J359" s="37"/>
      <c r="K359" s="37"/>
      <c r="L359" s="37"/>
      <c r="M359" s="37"/>
      <c r="N359" s="37"/>
      <c r="O359" s="37"/>
      <c r="P359" s="37"/>
      <c r="Q359" s="38"/>
      <c r="R359" s="39"/>
      <c r="S359" s="39"/>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40" t="str">
        <f t="shared" si="2"/>
        <v/>
      </c>
      <c r="AS359" s="40" t="str">
        <f t="shared" si="3"/>
        <v/>
      </c>
      <c r="AT359" s="40" t="str">
        <f t="shared" si="4"/>
        <v/>
      </c>
      <c r="AU359" s="41" t="str">
        <f t="shared" si="5"/>
        <v/>
      </c>
      <c r="AV359" s="42" t="str">
        <f t="shared" si="6"/>
        <v/>
      </c>
      <c r="AW359" s="25"/>
      <c r="AX359" s="17"/>
      <c r="AY359" s="17"/>
      <c r="AZ359" s="17"/>
      <c r="BA359" s="17"/>
      <c r="BB359" s="17"/>
      <c r="BC359" s="17"/>
      <c r="BD359" s="17"/>
      <c r="BE359" s="17"/>
      <c r="BF359" s="17"/>
      <c r="BG359" s="17"/>
      <c r="BH359" s="17"/>
      <c r="BI359" s="17"/>
      <c r="BJ359" s="17"/>
      <c r="BK359" s="17"/>
      <c r="BL359" s="17"/>
      <c r="BM359" s="16"/>
      <c r="BN359" s="16"/>
      <c r="BO359" s="16"/>
    </row>
    <row r="360" ht="15.75" customHeight="1">
      <c r="A360" s="5"/>
      <c r="B360" s="37"/>
      <c r="C360" s="37"/>
      <c r="D360" s="35"/>
      <c r="E360" s="36"/>
      <c r="F360" s="37"/>
      <c r="G360" s="37"/>
      <c r="H360" s="37"/>
      <c r="I360" s="37"/>
      <c r="J360" s="37"/>
      <c r="K360" s="37"/>
      <c r="L360" s="37"/>
      <c r="M360" s="37"/>
      <c r="N360" s="37"/>
      <c r="O360" s="37"/>
      <c r="P360" s="37"/>
      <c r="Q360" s="38"/>
      <c r="R360" s="39"/>
      <c r="S360" s="39"/>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40" t="str">
        <f t="shared" si="2"/>
        <v/>
      </c>
      <c r="AS360" s="40" t="str">
        <f t="shared" si="3"/>
        <v/>
      </c>
      <c r="AT360" s="40" t="str">
        <f t="shared" si="4"/>
        <v/>
      </c>
      <c r="AU360" s="41" t="str">
        <f t="shared" si="5"/>
        <v/>
      </c>
      <c r="AV360" s="42" t="str">
        <f t="shared" si="6"/>
        <v/>
      </c>
      <c r="AW360" s="25"/>
      <c r="AX360" s="17"/>
      <c r="AY360" s="17"/>
      <c r="AZ360" s="17"/>
      <c r="BA360" s="17"/>
      <c r="BB360" s="17"/>
      <c r="BC360" s="17"/>
      <c r="BD360" s="17"/>
      <c r="BE360" s="17"/>
      <c r="BF360" s="17"/>
      <c r="BG360" s="17"/>
      <c r="BH360" s="17"/>
      <c r="BI360" s="17"/>
      <c r="BJ360" s="17"/>
      <c r="BK360" s="17"/>
      <c r="BL360" s="17"/>
      <c r="BM360" s="16"/>
      <c r="BN360" s="16"/>
      <c r="BO360" s="16"/>
    </row>
    <row r="361" ht="15.75" customHeight="1">
      <c r="A361" s="5"/>
      <c r="B361" s="37"/>
      <c r="C361" s="37"/>
      <c r="D361" s="35"/>
      <c r="E361" s="36"/>
      <c r="F361" s="37"/>
      <c r="G361" s="37"/>
      <c r="H361" s="37"/>
      <c r="I361" s="37"/>
      <c r="J361" s="37"/>
      <c r="K361" s="37"/>
      <c r="L361" s="37"/>
      <c r="M361" s="37"/>
      <c r="N361" s="37"/>
      <c r="O361" s="37"/>
      <c r="P361" s="37"/>
      <c r="Q361" s="38"/>
      <c r="R361" s="39"/>
      <c r="S361" s="39"/>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40" t="str">
        <f t="shared" si="2"/>
        <v/>
      </c>
      <c r="AS361" s="40" t="str">
        <f t="shared" si="3"/>
        <v/>
      </c>
      <c r="AT361" s="40" t="str">
        <f t="shared" si="4"/>
        <v/>
      </c>
      <c r="AU361" s="41" t="str">
        <f t="shared" si="5"/>
        <v/>
      </c>
      <c r="AV361" s="42" t="str">
        <f t="shared" si="6"/>
        <v/>
      </c>
      <c r="AW361" s="25"/>
      <c r="AX361" s="17"/>
      <c r="AY361" s="17"/>
      <c r="AZ361" s="17"/>
      <c r="BA361" s="17"/>
      <c r="BB361" s="17"/>
      <c r="BC361" s="17"/>
      <c r="BD361" s="17"/>
      <c r="BE361" s="17"/>
      <c r="BF361" s="17"/>
      <c r="BG361" s="17"/>
      <c r="BH361" s="17"/>
      <c r="BI361" s="17"/>
      <c r="BJ361" s="17"/>
      <c r="BK361" s="17"/>
      <c r="BL361" s="17"/>
      <c r="BM361" s="16"/>
      <c r="BN361" s="16"/>
      <c r="BO361" s="16"/>
    </row>
    <row r="362" ht="15.75" customHeight="1">
      <c r="A362" s="5"/>
      <c r="B362" s="37"/>
      <c r="C362" s="37"/>
      <c r="D362" s="35"/>
      <c r="E362" s="36"/>
      <c r="F362" s="37"/>
      <c r="G362" s="37"/>
      <c r="H362" s="37"/>
      <c r="I362" s="37"/>
      <c r="J362" s="37"/>
      <c r="K362" s="37"/>
      <c r="L362" s="37"/>
      <c r="M362" s="37"/>
      <c r="N362" s="37"/>
      <c r="O362" s="37"/>
      <c r="P362" s="37"/>
      <c r="Q362" s="38"/>
      <c r="R362" s="39"/>
      <c r="S362" s="39"/>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40" t="str">
        <f t="shared" si="2"/>
        <v/>
      </c>
      <c r="AS362" s="40" t="str">
        <f t="shared" si="3"/>
        <v/>
      </c>
      <c r="AT362" s="40" t="str">
        <f t="shared" si="4"/>
        <v/>
      </c>
      <c r="AU362" s="41" t="str">
        <f t="shared" si="5"/>
        <v/>
      </c>
      <c r="AV362" s="42" t="str">
        <f t="shared" si="6"/>
        <v/>
      </c>
      <c r="AW362" s="25"/>
      <c r="AX362" s="17"/>
      <c r="AY362" s="17"/>
      <c r="AZ362" s="17"/>
      <c r="BA362" s="17"/>
      <c r="BB362" s="17"/>
      <c r="BC362" s="17"/>
      <c r="BD362" s="17"/>
      <c r="BE362" s="17"/>
      <c r="BF362" s="17"/>
      <c r="BG362" s="17"/>
      <c r="BH362" s="17"/>
      <c r="BI362" s="17"/>
      <c r="BJ362" s="17"/>
      <c r="BK362" s="17"/>
      <c r="BL362" s="17"/>
      <c r="BM362" s="16"/>
      <c r="BN362" s="16"/>
      <c r="BO362" s="16"/>
    </row>
    <row r="363" ht="15.75" customHeight="1">
      <c r="A363" s="5"/>
      <c r="B363" s="37"/>
      <c r="C363" s="37"/>
      <c r="D363" s="35"/>
      <c r="E363" s="36"/>
      <c r="F363" s="37"/>
      <c r="G363" s="37"/>
      <c r="H363" s="37"/>
      <c r="I363" s="37"/>
      <c r="J363" s="37"/>
      <c r="K363" s="37"/>
      <c r="L363" s="37"/>
      <c r="M363" s="37"/>
      <c r="N363" s="37"/>
      <c r="O363" s="37"/>
      <c r="P363" s="37"/>
      <c r="Q363" s="38"/>
      <c r="R363" s="39"/>
      <c r="S363" s="39"/>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40" t="str">
        <f t="shared" si="2"/>
        <v/>
      </c>
      <c r="AS363" s="40" t="str">
        <f t="shared" si="3"/>
        <v/>
      </c>
      <c r="AT363" s="40" t="str">
        <f t="shared" si="4"/>
        <v/>
      </c>
      <c r="AU363" s="41" t="str">
        <f t="shared" si="5"/>
        <v/>
      </c>
      <c r="AV363" s="42" t="str">
        <f t="shared" si="6"/>
        <v/>
      </c>
      <c r="AW363" s="25"/>
      <c r="AX363" s="17"/>
      <c r="AY363" s="17"/>
      <c r="AZ363" s="17"/>
      <c r="BA363" s="17"/>
      <c r="BB363" s="17"/>
      <c r="BC363" s="17"/>
      <c r="BD363" s="17"/>
      <c r="BE363" s="17"/>
      <c r="BF363" s="17"/>
      <c r="BG363" s="17"/>
      <c r="BH363" s="17"/>
      <c r="BI363" s="17"/>
      <c r="BJ363" s="17"/>
      <c r="BK363" s="17"/>
      <c r="BL363" s="17"/>
      <c r="BM363" s="16"/>
      <c r="BN363" s="16"/>
      <c r="BO363" s="16"/>
    </row>
    <row r="364" ht="15.75" customHeight="1">
      <c r="A364" s="5"/>
      <c r="B364" s="37"/>
      <c r="C364" s="37"/>
      <c r="D364" s="35"/>
      <c r="E364" s="36"/>
      <c r="F364" s="37"/>
      <c r="G364" s="37"/>
      <c r="H364" s="37"/>
      <c r="I364" s="37"/>
      <c r="J364" s="37"/>
      <c r="K364" s="37"/>
      <c r="L364" s="37"/>
      <c r="M364" s="37"/>
      <c r="N364" s="37"/>
      <c r="O364" s="37"/>
      <c r="P364" s="37"/>
      <c r="Q364" s="38"/>
      <c r="R364" s="39"/>
      <c r="S364" s="39"/>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40" t="str">
        <f t="shared" si="2"/>
        <v/>
      </c>
      <c r="AS364" s="40" t="str">
        <f t="shared" si="3"/>
        <v/>
      </c>
      <c r="AT364" s="40" t="str">
        <f t="shared" si="4"/>
        <v/>
      </c>
      <c r="AU364" s="41" t="str">
        <f t="shared" si="5"/>
        <v/>
      </c>
      <c r="AV364" s="42" t="str">
        <f t="shared" si="6"/>
        <v/>
      </c>
      <c r="AW364" s="25"/>
      <c r="AX364" s="17"/>
      <c r="AY364" s="17"/>
      <c r="AZ364" s="17"/>
      <c r="BA364" s="17"/>
      <c r="BB364" s="17"/>
      <c r="BC364" s="17"/>
      <c r="BD364" s="17"/>
      <c r="BE364" s="17"/>
      <c r="BF364" s="17"/>
      <c r="BG364" s="17"/>
      <c r="BH364" s="17"/>
      <c r="BI364" s="17"/>
      <c r="BJ364" s="17"/>
      <c r="BK364" s="17"/>
      <c r="BL364" s="17"/>
      <c r="BM364" s="16"/>
      <c r="BN364" s="16"/>
      <c r="BO364" s="16"/>
    </row>
    <row r="365" ht="15.75" customHeight="1">
      <c r="A365" s="5"/>
      <c r="B365" s="37"/>
      <c r="C365" s="37"/>
      <c r="D365" s="35"/>
      <c r="E365" s="36"/>
      <c r="F365" s="37"/>
      <c r="G365" s="37"/>
      <c r="H365" s="37"/>
      <c r="I365" s="37"/>
      <c r="J365" s="37"/>
      <c r="K365" s="37"/>
      <c r="L365" s="37"/>
      <c r="M365" s="37"/>
      <c r="N365" s="37"/>
      <c r="O365" s="37"/>
      <c r="P365" s="37"/>
      <c r="Q365" s="38"/>
      <c r="R365" s="39"/>
      <c r="S365" s="39"/>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40" t="str">
        <f t="shared" si="2"/>
        <v/>
      </c>
      <c r="AS365" s="40" t="str">
        <f t="shared" si="3"/>
        <v/>
      </c>
      <c r="AT365" s="40" t="str">
        <f t="shared" si="4"/>
        <v/>
      </c>
      <c r="AU365" s="41" t="str">
        <f t="shared" si="5"/>
        <v/>
      </c>
      <c r="AV365" s="42" t="str">
        <f t="shared" si="6"/>
        <v/>
      </c>
      <c r="AW365" s="25"/>
      <c r="AX365" s="17"/>
      <c r="AY365" s="17"/>
      <c r="AZ365" s="17"/>
      <c r="BA365" s="17"/>
      <c r="BB365" s="17"/>
      <c r="BC365" s="17"/>
      <c r="BD365" s="17"/>
      <c r="BE365" s="17"/>
      <c r="BF365" s="17"/>
      <c r="BG365" s="17"/>
      <c r="BH365" s="17"/>
      <c r="BI365" s="17"/>
      <c r="BJ365" s="17"/>
      <c r="BK365" s="17"/>
      <c r="BL365" s="17"/>
      <c r="BM365" s="16"/>
      <c r="BN365" s="16"/>
      <c r="BO365" s="16"/>
    </row>
    <row r="366" ht="15.75" customHeight="1">
      <c r="A366" s="5"/>
      <c r="B366" s="37"/>
      <c r="C366" s="37"/>
      <c r="D366" s="35"/>
      <c r="E366" s="36"/>
      <c r="F366" s="37"/>
      <c r="G366" s="37"/>
      <c r="H366" s="37"/>
      <c r="I366" s="37"/>
      <c r="J366" s="37"/>
      <c r="K366" s="37"/>
      <c r="L366" s="37"/>
      <c r="M366" s="37"/>
      <c r="N366" s="37"/>
      <c r="O366" s="37"/>
      <c r="P366" s="37"/>
      <c r="Q366" s="38"/>
      <c r="R366" s="39"/>
      <c r="S366" s="39"/>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40" t="str">
        <f t="shared" si="2"/>
        <v/>
      </c>
      <c r="AS366" s="40" t="str">
        <f t="shared" si="3"/>
        <v/>
      </c>
      <c r="AT366" s="40" t="str">
        <f t="shared" si="4"/>
        <v/>
      </c>
      <c r="AU366" s="41" t="str">
        <f t="shared" si="5"/>
        <v/>
      </c>
      <c r="AV366" s="42" t="str">
        <f t="shared" si="6"/>
        <v/>
      </c>
      <c r="AW366" s="25"/>
      <c r="AX366" s="17"/>
      <c r="AY366" s="17"/>
      <c r="AZ366" s="17"/>
      <c r="BA366" s="17"/>
      <c r="BB366" s="17"/>
      <c r="BC366" s="17"/>
      <c r="BD366" s="17"/>
      <c r="BE366" s="17"/>
      <c r="BF366" s="17"/>
      <c r="BG366" s="17"/>
      <c r="BH366" s="17"/>
      <c r="BI366" s="17"/>
      <c r="BJ366" s="17"/>
      <c r="BK366" s="17"/>
      <c r="BL366" s="17"/>
      <c r="BM366" s="16"/>
      <c r="BN366" s="16"/>
      <c r="BO366" s="16"/>
    </row>
    <row r="367" ht="15.75" customHeight="1">
      <c r="A367" s="5"/>
      <c r="B367" s="37"/>
      <c r="C367" s="37"/>
      <c r="D367" s="35"/>
      <c r="E367" s="36"/>
      <c r="F367" s="37"/>
      <c r="G367" s="37"/>
      <c r="H367" s="37"/>
      <c r="I367" s="37"/>
      <c r="J367" s="37"/>
      <c r="K367" s="37"/>
      <c r="L367" s="37"/>
      <c r="M367" s="37"/>
      <c r="N367" s="37"/>
      <c r="O367" s="37"/>
      <c r="P367" s="37"/>
      <c r="Q367" s="38"/>
      <c r="R367" s="39"/>
      <c r="S367" s="39"/>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40" t="str">
        <f t="shared" si="2"/>
        <v/>
      </c>
      <c r="AS367" s="40" t="str">
        <f t="shared" si="3"/>
        <v/>
      </c>
      <c r="AT367" s="40" t="str">
        <f t="shared" si="4"/>
        <v/>
      </c>
      <c r="AU367" s="41" t="str">
        <f t="shared" si="5"/>
        <v/>
      </c>
      <c r="AV367" s="42" t="str">
        <f t="shared" si="6"/>
        <v/>
      </c>
      <c r="AW367" s="25"/>
      <c r="AX367" s="17"/>
      <c r="AY367" s="17"/>
      <c r="AZ367" s="17"/>
      <c r="BA367" s="17"/>
      <c r="BB367" s="17"/>
      <c r="BC367" s="17"/>
      <c r="BD367" s="17"/>
      <c r="BE367" s="17"/>
      <c r="BF367" s="17"/>
      <c r="BG367" s="17"/>
      <c r="BH367" s="17"/>
      <c r="BI367" s="17"/>
      <c r="BJ367" s="17"/>
      <c r="BK367" s="17"/>
      <c r="BL367" s="17"/>
      <c r="BM367" s="16"/>
      <c r="BN367" s="16"/>
      <c r="BO367" s="16"/>
    </row>
    <row r="368" ht="15.75" customHeight="1">
      <c r="A368" s="5"/>
      <c r="B368" s="37"/>
      <c r="C368" s="37"/>
      <c r="D368" s="35"/>
      <c r="E368" s="36"/>
      <c r="F368" s="37"/>
      <c r="G368" s="37"/>
      <c r="H368" s="37"/>
      <c r="I368" s="37"/>
      <c r="J368" s="37"/>
      <c r="K368" s="37"/>
      <c r="L368" s="37"/>
      <c r="M368" s="37"/>
      <c r="N368" s="37"/>
      <c r="O368" s="37"/>
      <c r="P368" s="37"/>
      <c r="Q368" s="38"/>
      <c r="R368" s="39"/>
      <c r="S368" s="39"/>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40" t="str">
        <f t="shared" si="2"/>
        <v/>
      </c>
      <c r="AS368" s="40" t="str">
        <f t="shared" si="3"/>
        <v/>
      </c>
      <c r="AT368" s="40" t="str">
        <f t="shared" si="4"/>
        <v/>
      </c>
      <c r="AU368" s="41" t="str">
        <f t="shared" si="5"/>
        <v/>
      </c>
      <c r="AV368" s="42" t="str">
        <f t="shared" si="6"/>
        <v/>
      </c>
      <c r="AW368" s="25"/>
      <c r="AX368" s="17"/>
      <c r="AY368" s="17"/>
      <c r="AZ368" s="17"/>
      <c r="BA368" s="17"/>
      <c r="BB368" s="17"/>
      <c r="BC368" s="17"/>
      <c r="BD368" s="17"/>
      <c r="BE368" s="17"/>
      <c r="BF368" s="17"/>
      <c r="BG368" s="17"/>
      <c r="BH368" s="17"/>
      <c r="BI368" s="17"/>
      <c r="BJ368" s="17"/>
      <c r="BK368" s="17"/>
      <c r="BL368" s="17"/>
      <c r="BM368" s="16"/>
      <c r="BN368" s="16"/>
      <c r="BO368" s="16"/>
    </row>
    <row r="369" ht="15.75" customHeight="1">
      <c r="A369" s="5"/>
      <c r="B369" s="37"/>
      <c r="C369" s="37"/>
      <c r="D369" s="35"/>
      <c r="E369" s="36"/>
      <c r="F369" s="37"/>
      <c r="G369" s="37"/>
      <c r="H369" s="37"/>
      <c r="I369" s="37"/>
      <c r="J369" s="37"/>
      <c r="K369" s="37"/>
      <c r="L369" s="37"/>
      <c r="M369" s="37"/>
      <c r="N369" s="37"/>
      <c r="O369" s="37"/>
      <c r="P369" s="37"/>
      <c r="Q369" s="38"/>
      <c r="R369" s="39"/>
      <c r="S369" s="39"/>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40" t="str">
        <f t="shared" si="2"/>
        <v/>
      </c>
      <c r="AS369" s="40" t="str">
        <f t="shared" si="3"/>
        <v/>
      </c>
      <c r="AT369" s="40" t="str">
        <f t="shared" si="4"/>
        <v/>
      </c>
      <c r="AU369" s="41" t="str">
        <f t="shared" si="5"/>
        <v/>
      </c>
      <c r="AV369" s="42" t="str">
        <f t="shared" si="6"/>
        <v/>
      </c>
      <c r="AW369" s="25"/>
      <c r="AX369" s="17"/>
      <c r="AY369" s="17"/>
      <c r="AZ369" s="17"/>
      <c r="BA369" s="17"/>
      <c r="BB369" s="17"/>
      <c r="BC369" s="17"/>
      <c r="BD369" s="17"/>
      <c r="BE369" s="17"/>
      <c r="BF369" s="17"/>
      <c r="BG369" s="17"/>
      <c r="BH369" s="17"/>
      <c r="BI369" s="17"/>
      <c r="BJ369" s="17"/>
      <c r="BK369" s="17"/>
      <c r="BL369" s="17"/>
      <c r="BM369" s="16"/>
      <c r="BN369" s="16"/>
      <c r="BO369" s="16"/>
    </row>
    <row r="370" ht="15.75" customHeight="1">
      <c r="A370" s="5"/>
      <c r="B370" s="37"/>
      <c r="C370" s="37"/>
      <c r="D370" s="35"/>
      <c r="E370" s="36"/>
      <c r="F370" s="37"/>
      <c r="G370" s="37"/>
      <c r="H370" s="37"/>
      <c r="I370" s="37"/>
      <c r="J370" s="37"/>
      <c r="K370" s="37"/>
      <c r="L370" s="37"/>
      <c r="M370" s="37"/>
      <c r="N370" s="37"/>
      <c r="O370" s="37"/>
      <c r="P370" s="37"/>
      <c r="Q370" s="38"/>
      <c r="R370" s="39"/>
      <c r="S370" s="39"/>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40" t="str">
        <f t="shared" si="2"/>
        <v/>
      </c>
      <c r="AS370" s="40" t="str">
        <f t="shared" si="3"/>
        <v/>
      </c>
      <c r="AT370" s="40" t="str">
        <f t="shared" si="4"/>
        <v/>
      </c>
      <c r="AU370" s="41" t="str">
        <f t="shared" si="5"/>
        <v/>
      </c>
      <c r="AV370" s="42" t="str">
        <f t="shared" si="6"/>
        <v/>
      </c>
      <c r="AW370" s="25"/>
      <c r="AX370" s="17"/>
      <c r="AY370" s="17"/>
      <c r="AZ370" s="17"/>
      <c r="BA370" s="17"/>
      <c r="BB370" s="17"/>
      <c r="BC370" s="17"/>
      <c r="BD370" s="17"/>
      <c r="BE370" s="17"/>
      <c r="BF370" s="17"/>
      <c r="BG370" s="17"/>
      <c r="BH370" s="17"/>
      <c r="BI370" s="17"/>
      <c r="BJ370" s="17"/>
      <c r="BK370" s="17"/>
      <c r="BL370" s="17"/>
      <c r="BM370" s="16"/>
      <c r="BN370" s="16"/>
      <c r="BO370" s="16"/>
    </row>
    <row r="371" ht="15.75" customHeight="1">
      <c r="A371" s="5"/>
      <c r="B371" s="37"/>
      <c r="C371" s="37"/>
      <c r="D371" s="35"/>
      <c r="E371" s="36"/>
      <c r="F371" s="37"/>
      <c r="G371" s="37"/>
      <c r="H371" s="37"/>
      <c r="I371" s="37"/>
      <c r="J371" s="37"/>
      <c r="K371" s="37"/>
      <c r="L371" s="37"/>
      <c r="M371" s="37"/>
      <c r="N371" s="37"/>
      <c r="O371" s="37"/>
      <c r="P371" s="37"/>
      <c r="Q371" s="38"/>
      <c r="R371" s="39"/>
      <c r="S371" s="39"/>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40" t="str">
        <f t="shared" si="2"/>
        <v/>
      </c>
      <c r="AS371" s="40" t="str">
        <f t="shared" si="3"/>
        <v/>
      </c>
      <c r="AT371" s="40" t="str">
        <f t="shared" si="4"/>
        <v/>
      </c>
      <c r="AU371" s="41" t="str">
        <f t="shared" si="5"/>
        <v/>
      </c>
      <c r="AV371" s="42" t="str">
        <f t="shared" si="6"/>
        <v/>
      </c>
      <c r="AW371" s="25"/>
      <c r="AX371" s="17"/>
      <c r="AY371" s="17"/>
      <c r="AZ371" s="17"/>
      <c r="BA371" s="17"/>
      <c r="BB371" s="17"/>
      <c r="BC371" s="17"/>
      <c r="BD371" s="17"/>
      <c r="BE371" s="17"/>
      <c r="BF371" s="17"/>
      <c r="BG371" s="17"/>
      <c r="BH371" s="17"/>
      <c r="BI371" s="17"/>
      <c r="BJ371" s="17"/>
      <c r="BK371" s="17"/>
      <c r="BL371" s="17"/>
      <c r="BM371" s="16"/>
      <c r="BN371" s="16"/>
      <c r="BO371" s="16"/>
    </row>
    <row r="372" ht="15.75" customHeight="1">
      <c r="A372" s="5"/>
      <c r="B372" s="37"/>
      <c r="C372" s="37"/>
      <c r="D372" s="35"/>
      <c r="E372" s="36"/>
      <c r="F372" s="37"/>
      <c r="G372" s="37"/>
      <c r="H372" s="37"/>
      <c r="I372" s="37"/>
      <c r="J372" s="37"/>
      <c r="K372" s="37"/>
      <c r="L372" s="37"/>
      <c r="M372" s="37"/>
      <c r="N372" s="37"/>
      <c r="O372" s="37"/>
      <c r="P372" s="37"/>
      <c r="Q372" s="38"/>
      <c r="R372" s="39"/>
      <c r="S372" s="39"/>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40" t="str">
        <f t="shared" si="2"/>
        <v/>
      </c>
      <c r="AS372" s="40" t="str">
        <f t="shared" si="3"/>
        <v/>
      </c>
      <c r="AT372" s="40" t="str">
        <f t="shared" si="4"/>
        <v/>
      </c>
      <c r="AU372" s="41" t="str">
        <f t="shared" si="5"/>
        <v/>
      </c>
      <c r="AV372" s="42" t="str">
        <f t="shared" si="6"/>
        <v/>
      </c>
      <c r="AW372" s="25"/>
      <c r="AX372" s="17"/>
      <c r="AY372" s="17"/>
      <c r="AZ372" s="17"/>
      <c r="BA372" s="17"/>
      <c r="BB372" s="17"/>
      <c r="BC372" s="17"/>
      <c r="BD372" s="17"/>
      <c r="BE372" s="17"/>
      <c r="BF372" s="17"/>
      <c r="BG372" s="17"/>
      <c r="BH372" s="17"/>
      <c r="BI372" s="17"/>
      <c r="BJ372" s="17"/>
      <c r="BK372" s="17"/>
      <c r="BL372" s="17"/>
      <c r="BM372" s="16"/>
      <c r="BN372" s="16"/>
      <c r="BO372" s="16"/>
    </row>
    <row r="373" ht="15.75" customHeight="1">
      <c r="A373" s="5"/>
      <c r="B373" s="37"/>
      <c r="C373" s="37"/>
      <c r="D373" s="35"/>
      <c r="E373" s="36"/>
      <c r="F373" s="37"/>
      <c r="G373" s="37"/>
      <c r="H373" s="37"/>
      <c r="I373" s="37"/>
      <c r="J373" s="37"/>
      <c r="K373" s="37"/>
      <c r="L373" s="37"/>
      <c r="M373" s="37"/>
      <c r="N373" s="37"/>
      <c r="O373" s="37"/>
      <c r="P373" s="37"/>
      <c r="Q373" s="38"/>
      <c r="R373" s="39"/>
      <c r="S373" s="39"/>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40" t="str">
        <f t="shared" si="2"/>
        <v/>
      </c>
      <c r="AS373" s="40" t="str">
        <f t="shared" si="3"/>
        <v/>
      </c>
      <c r="AT373" s="40" t="str">
        <f t="shared" si="4"/>
        <v/>
      </c>
      <c r="AU373" s="41" t="str">
        <f t="shared" si="5"/>
        <v/>
      </c>
      <c r="AV373" s="42" t="str">
        <f t="shared" si="6"/>
        <v/>
      </c>
      <c r="AW373" s="25"/>
      <c r="AX373" s="17"/>
      <c r="AY373" s="17"/>
      <c r="AZ373" s="17"/>
      <c r="BA373" s="17"/>
      <c r="BB373" s="17"/>
      <c r="BC373" s="17"/>
      <c r="BD373" s="17"/>
      <c r="BE373" s="17"/>
      <c r="BF373" s="17"/>
      <c r="BG373" s="17"/>
      <c r="BH373" s="17"/>
      <c r="BI373" s="17"/>
      <c r="BJ373" s="17"/>
      <c r="BK373" s="17"/>
      <c r="BL373" s="17"/>
      <c r="BM373" s="16"/>
      <c r="BN373" s="16"/>
      <c r="BO373" s="16"/>
    </row>
    <row r="374" ht="15.75" customHeight="1">
      <c r="A374" s="5"/>
      <c r="B374" s="37"/>
      <c r="C374" s="37"/>
      <c r="D374" s="35"/>
      <c r="E374" s="36"/>
      <c r="F374" s="37"/>
      <c r="G374" s="37"/>
      <c r="H374" s="37"/>
      <c r="I374" s="37"/>
      <c r="J374" s="37"/>
      <c r="K374" s="37"/>
      <c r="L374" s="37"/>
      <c r="M374" s="37"/>
      <c r="N374" s="37"/>
      <c r="O374" s="37"/>
      <c r="P374" s="37"/>
      <c r="Q374" s="38"/>
      <c r="R374" s="39"/>
      <c r="S374" s="39"/>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40" t="str">
        <f t="shared" si="2"/>
        <v/>
      </c>
      <c r="AS374" s="40" t="str">
        <f t="shared" si="3"/>
        <v/>
      </c>
      <c r="AT374" s="40" t="str">
        <f t="shared" si="4"/>
        <v/>
      </c>
      <c r="AU374" s="41" t="str">
        <f t="shared" si="5"/>
        <v/>
      </c>
      <c r="AV374" s="42" t="str">
        <f t="shared" si="6"/>
        <v/>
      </c>
      <c r="AW374" s="25"/>
      <c r="AX374" s="17"/>
      <c r="AY374" s="17"/>
      <c r="AZ374" s="17"/>
      <c r="BA374" s="17"/>
      <c r="BB374" s="17"/>
      <c r="BC374" s="17"/>
      <c r="BD374" s="17"/>
      <c r="BE374" s="17"/>
      <c r="BF374" s="17"/>
      <c r="BG374" s="17"/>
      <c r="BH374" s="17"/>
      <c r="BI374" s="17"/>
      <c r="BJ374" s="17"/>
      <c r="BK374" s="17"/>
      <c r="BL374" s="17"/>
      <c r="BM374" s="16"/>
      <c r="BN374" s="16"/>
      <c r="BO374" s="16"/>
    </row>
    <row r="375" ht="15.75" customHeight="1">
      <c r="A375" s="5"/>
      <c r="B375" s="37"/>
      <c r="C375" s="37"/>
      <c r="D375" s="35"/>
      <c r="E375" s="36"/>
      <c r="F375" s="37"/>
      <c r="G375" s="37"/>
      <c r="H375" s="37"/>
      <c r="I375" s="37"/>
      <c r="J375" s="37"/>
      <c r="K375" s="37"/>
      <c r="L375" s="37"/>
      <c r="M375" s="37"/>
      <c r="N375" s="37"/>
      <c r="O375" s="37"/>
      <c r="P375" s="37"/>
      <c r="Q375" s="38"/>
      <c r="R375" s="39"/>
      <c r="S375" s="39"/>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40" t="str">
        <f t="shared" si="2"/>
        <v/>
      </c>
      <c r="AS375" s="40" t="str">
        <f t="shared" si="3"/>
        <v/>
      </c>
      <c r="AT375" s="40" t="str">
        <f t="shared" si="4"/>
        <v/>
      </c>
      <c r="AU375" s="41" t="str">
        <f t="shared" si="5"/>
        <v/>
      </c>
      <c r="AV375" s="42" t="str">
        <f t="shared" si="6"/>
        <v/>
      </c>
      <c r="AW375" s="25"/>
      <c r="AX375" s="17"/>
      <c r="AY375" s="17"/>
      <c r="AZ375" s="17"/>
      <c r="BA375" s="17"/>
      <c r="BB375" s="17"/>
      <c r="BC375" s="17"/>
      <c r="BD375" s="17"/>
      <c r="BE375" s="17"/>
      <c r="BF375" s="17"/>
      <c r="BG375" s="17"/>
      <c r="BH375" s="17"/>
      <c r="BI375" s="17"/>
      <c r="BJ375" s="17"/>
      <c r="BK375" s="17"/>
      <c r="BL375" s="17"/>
      <c r="BM375" s="16"/>
      <c r="BN375" s="16"/>
      <c r="BO375" s="16"/>
    </row>
    <row r="376" ht="15.75" customHeight="1">
      <c r="A376" s="5"/>
      <c r="B376" s="37"/>
      <c r="C376" s="37"/>
      <c r="D376" s="35"/>
      <c r="E376" s="36"/>
      <c r="F376" s="37"/>
      <c r="G376" s="37"/>
      <c r="H376" s="37"/>
      <c r="I376" s="37"/>
      <c r="J376" s="37"/>
      <c r="K376" s="37"/>
      <c r="L376" s="37"/>
      <c r="M376" s="37"/>
      <c r="N376" s="37"/>
      <c r="O376" s="37"/>
      <c r="P376" s="37"/>
      <c r="Q376" s="38"/>
      <c r="R376" s="39"/>
      <c r="S376" s="39"/>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40" t="str">
        <f t="shared" si="2"/>
        <v/>
      </c>
      <c r="AS376" s="40" t="str">
        <f t="shared" si="3"/>
        <v/>
      </c>
      <c r="AT376" s="40" t="str">
        <f t="shared" si="4"/>
        <v/>
      </c>
      <c r="AU376" s="41" t="str">
        <f t="shared" si="5"/>
        <v/>
      </c>
      <c r="AV376" s="42" t="str">
        <f t="shared" si="6"/>
        <v/>
      </c>
      <c r="AW376" s="25"/>
      <c r="AX376" s="17"/>
      <c r="AY376" s="17"/>
      <c r="AZ376" s="17"/>
      <c r="BA376" s="17"/>
      <c r="BB376" s="17"/>
      <c r="BC376" s="17"/>
      <c r="BD376" s="17"/>
      <c r="BE376" s="17"/>
      <c r="BF376" s="17"/>
      <c r="BG376" s="17"/>
      <c r="BH376" s="17"/>
      <c r="BI376" s="17"/>
      <c r="BJ376" s="17"/>
      <c r="BK376" s="17"/>
      <c r="BL376" s="17"/>
      <c r="BM376" s="16"/>
      <c r="BN376" s="16"/>
      <c r="BO376" s="16"/>
    </row>
    <row r="377" ht="15.75" customHeight="1">
      <c r="A377" s="5"/>
      <c r="B377" s="37"/>
      <c r="C377" s="37"/>
      <c r="D377" s="35"/>
      <c r="E377" s="36"/>
      <c r="F377" s="37"/>
      <c r="G377" s="37"/>
      <c r="H377" s="37"/>
      <c r="I377" s="37"/>
      <c r="J377" s="37"/>
      <c r="K377" s="37"/>
      <c r="L377" s="37"/>
      <c r="M377" s="37"/>
      <c r="N377" s="37"/>
      <c r="O377" s="37"/>
      <c r="P377" s="37"/>
      <c r="Q377" s="38"/>
      <c r="R377" s="39"/>
      <c r="S377" s="39"/>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40" t="str">
        <f t="shared" si="2"/>
        <v/>
      </c>
      <c r="AS377" s="40" t="str">
        <f t="shared" si="3"/>
        <v/>
      </c>
      <c r="AT377" s="40" t="str">
        <f t="shared" si="4"/>
        <v/>
      </c>
      <c r="AU377" s="41" t="str">
        <f t="shared" si="5"/>
        <v/>
      </c>
      <c r="AV377" s="42" t="str">
        <f t="shared" si="6"/>
        <v/>
      </c>
      <c r="AW377" s="25"/>
      <c r="AX377" s="17"/>
      <c r="AY377" s="17"/>
      <c r="AZ377" s="17"/>
      <c r="BA377" s="17"/>
      <c r="BB377" s="17"/>
      <c r="BC377" s="17"/>
      <c r="BD377" s="17"/>
      <c r="BE377" s="17"/>
      <c r="BF377" s="17"/>
      <c r="BG377" s="17"/>
      <c r="BH377" s="17"/>
      <c r="BI377" s="17"/>
      <c r="BJ377" s="17"/>
      <c r="BK377" s="17"/>
      <c r="BL377" s="17"/>
      <c r="BM377" s="16"/>
      <c r="BN377" s="16"/>
      <c r="BO377" s="16"/>
    </row>
    <row r="378" ht="15.75" customHeight="1">
      <c r="A378" s="5"/>
      <c r="B378" s="37"/>
      <c r="C378" s="37"/>
      <c r="D378" s="35"/>
      <c r="E378" s="36"/>
      <c r="F378" s="37"/>
      <c r="G378" s="37"/>
      <c r="H378" s="37"/>
      <c r="I378" s="37"/>
      <c r="J378" s="37"/>
      <c r="K378" s="37"/>
      <c r="L378" s="37"/>
      <c r="M378" s="37"/>
      <c r="N378" s="37"/>
      <c r="O378" s="37"/>
      <c r="P378" s="37"/>
      <c r="Q378" s="38"/>
      <c r="R378" s="39"/>
      <c r="S378" s="39"/>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40" t="str">
        <f t="shared" si="2"/>
        <v/>
      </c>
      <c r="AS378" s="40" t="str">
        <f t="shared" si="3"/>
        <v/>
      </c>
      <c r="AT378" s="40" t="str">
        <f t="shared" si="4"/>
        <v/>
      </c>
      <c r="AU378" s="41" t="str">
        <f t="shared" si="5"/>
        <v/>
      </c>
      <c r="AV378" s="42" t="str">
        <f t="shared" si="6"/>
        <v/>
      </c>
      <c r="AW378" s="25"/>
      <c r="AX378" s="17"/>
      <c r="AY378" s="17"/>
      <c r="AZ378" s="17"/>
      <c r="BA378" s="17"/>
      <c r="BB378" s="17"/>
      <c r="BC378" s="17"/>
      <c r="BD378" s="17"/>
      <c r="BE378" s="17"/>
      <c r="BF378" s="17"/>
      <c r="BG378" s="17"/>
      <c r="BH378" s="17"/>
      <c r="BI378" s="17"/>
      <c r="BJ378" s="17"/>
      <c r="BK378" s="17"/>
      <c r="BL378" s="17"/>
      <c r="BM378" s="16"/>
      <c r="BN378" s="16"/>
      <c r="BO378" s="16"/>
    </row>
    <row r="379" ht="15.75" customHeight="1">
      <c r="A379" s="5"/>
      <c r="B379" s="37"/>
      <c r="C379" s="37"/>
      <c r="D379" s="35"/>
      <c r="E379" s="36"/>
      <c r="F379" s="37"/>
      <c r="G379" s="37"/>
      <c r="H379" s="37"/>
      <c r="I379" s="37"/>
      <c r="J379" s="37"/>
      <c r="K379" s="37"/>
      <c r="L379" s="37"/>
      <c r="M379" s="37"/>
      <c r="N379" s="37"/>
      <c r="O379" s="37"/>
      <c r="P379" s="37"/>
      <c r="Q379" s="38"/>
      <c r="R379" s="39"/>
      <c r="S379" s="39"/>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40" t="str">
        <f t="shared" si="2"/>
        <v/>
      </c>
      <c r="AS379" s="40" t="str">
        <f t="shared" si="3"/>
        <v/>
      </c>
      <c r="AT379" s="40" t="str">
        <f t="shared" si="4"/>
        <v/>
      </c>
      <c r="AU379" s="41" t="str">
        <f t="shared" si="5"/>
        <v/>
      </c>
      <c r="AV379" s="42" t="str">
        <f t="shared" si="6"/>
        <v/>
      </c>
      <c r="AW379" s="25"/>
      <c r="AX379" s="17"/>
      <c r="AY379" s="17"/>
      <c r="AZ379" s="17"/>
      <c r="BA379" s="17"/>
      <c r="BB379" s="17"/>
      <c r="BC379" s="17"/>
      <c r="BD379" s="17"/>
      <c r="BE379" s="17"/>
      <c r="BF379" s="17"/>
      <c r="BG379" s="17"/>
      <c r="BH379" s="17"/>
      <c r="BI379" s="17"/>
      <c r="BJ379" s="17"/>
      <c r="BK379" s="17"/>
      <c r="BL379" s="17"/>
      <c r="BM379" s="16"/>
      <c r="BN379" s="16"/>
      <c r="BO379" s="16"/>
    </row>
    <row r="380" ht="15.75" customHeight="1">
      <c r="A380" s="5"/>
      <c r="B380" s="37"/>
      <c r="C380" s="37"/>
      <c r="D380" s="35"/>
      <c r="E380" s="36"/>
      <c r="F380" s="37"/>
      <c r="G380" s="37"/>
      <c r="H380" s="37"/>
      <c r="I380" s="37"/>
      <c r="J380" s="37"/>
      <c r="K380" s="37"/>
      <c r="L380" s="37"/>
      <c r="M380" s="37"/>
      <c r="N380" s="37"/>
      <c r="O380" s="37"/>
      <c r="P380" s="37"/>
      <c r="Q380" s="38"/>
      <c r="R380" s="39"/>
      <c r="S380" s="39"/>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40" t="str">
        <f t="shared" si="2"/>
        <v/>
      </c>
      <c r="AS380" s="40" t="str">
        <f t="shared" si="3"/>
        <v/>
      </c>
      <c r="AT380" s="40" t="str">
        <f t="shared" si="4"/>
        <v/>
      </c>
      <c r="AU380" s="41" t="str">
        <f t="shared" si="5"/>
        <v/>
      </c>
      <c r="AV380" s="42" t="str">
        <f t="shared" si="6"/>
        <v/>
      </c>
      <c r="AW380" s="25"/>
      <c r="AX380" s="17"/>
      <c r="AY380" s="17"/>
      <c r="AZ380" s="17"/>
      <c r="BA380" s="17"/>
      <c r="BB380" s="17"/>
      <c r="BC380" s="17"/>
      <c r="BD380" s="17"/>
      <c r="BE380" s="17"/>
      <c r="BF380" s="17"/>
      <c r="BG380" s="17"/>
      <c r="BH380" s="17"/>
      <c r="BI380" s="17"/>
      <c r="BJ380" s="17"/>
      <c r="BK380" s="17"/>
      <c r="BL380" s="17"/>
      <c r="BM380" s="16"/>
      <c r="BN380" s="16"/>
      <c r="BO380" s="16"/>
    </row>
    <row r="381" ht="15.75" customHeight="1">
      <c r="A381" s="5"/>
      <c r="B381" s="37"/>
      <c r="C381" s="37"/>
      <c r="D381" s="35"/>
      <c r="E381" s="36"/>
      <c r="F381" s="37"/>
      <c r="G381" s="37"/>
      <c r="H381" s="37"/>
      <c r="I381" s="37"/>
      <c r="J381" s="37"/>
      <c r="K381" s="37"/>
      <c r="L381" s="37"/>
      <c r="M381" s="37"/>
      <c r="N381" s="37"/>
      <c r="O381" s="37"/>
      <c r="P381" s="37"/>
      <c r="Q381" s="38"/>
      <c r="R381" s="39"/>
      <c r="S381" s="39"/>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40" t="str">
        <f t="shared" si="2"/>
        <v/>
      </c>
      <c r="AS381" s="40" t="str">
        <f t="shared" si="3"/>
        <v/>
      </c>
      <c r="AT381" s="40" t="str">
        <f t="shared" si="4"/>
        <v/>
      </c>
      <c r="AU381" s="41" t="str">
        <f t="shared" si="5"/>
        <v/>
      </c>
      <c r="AV381" s="42" t="str">
        <f t="shared" si="6"/>
        <v/>
      </c>
      <c r="AW381" s="25"/>
      <c r="AX381" s="17"/>
      <c r="AY381" s="17"/>
      <c r="AZ381" s="17"/>
      <c r="BA381" s="17"/>
      <c r="BB381" s="17"/>
      <c r="BC381" s="17"/>
      <c r="BD381" s="17"/>
      <c r="BE381" s="17"/>
      <c r="BF381" s="17"/>
      <c r="BG381" s="17"/>
      <c r="BH381" s="17"/>
      <c r="BI381" s="17"/>
      <c r="BJ381" s="17"/>
      <c r="BK381" s="17"/>
      <c r="BL381" s="17"/>
      <c r="BM381" s="16"/>
      <c r="BN381" s="16"/>
      <c r="BO381" s="16"/>
    </row>
    <row r="382" ht="15.75" customHeight="1">
      <c r="A382" s="5"/>
      <c r="B382" s="37"/>
      <c r="C382" s="37"/>
      <c r="D382" s="35"/>
      <c r="E382" s="36"/>
      <c r="F382" s="37"/>
      <c r="G382" s="37"/>
      <c r="H382" s="37"/>
      <c r="I382" s="37"/>
      <c r="J382" s="37"/>
      <c r="K382" s="37"/>
      <c r="L382" s="37"/>
      <c r="M382" s="37"/>
      <c r="N382" s="37"/>
      <c r="O382" s="37"/>
      <c r="P382" s="37"/>
      <c r="Q382" s="38"/>
      <c r="R382" s="39"/>
      <c r="S382" s="39"/>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40" t="str">
        <f t="shared" si="2"/>
        <v/>
      </c>
      <c r="AS382" s="40" t="str">
        <f t="shared" si="3"/>
        <v/>
      </c>
      <c r="AT382" s="40" t="str">
        <f t="shared" si="4"/>
        <v/>
      </c>
      <c r="AU382" s="41" t="str">
        <f t="shared" si="5"/>
        <v/>
      </c>
      <c r="AV382" s="42" t="str">
        <f t="shared" si="6"/>
        <v/>
      </c>
      <c r="AW382" s="25"/>
      <c r="AX382" s="17"/>
      <c r="AY382" s="17"/>
      <c r="AZ382" s="17"/>
      <c r="BA382" s="17"/>
      <c r="BB382" s="17"/>
      <c r="BC382" s="17"/>
      <c r="BD382" s="17"/>
      <c r="BE382" s="17"/>
      <c r="BF382" s="17"/>
      <c r="BG382" s="17"/>
      <c r="BH382" s="17"/>
      <c r="BI382" s="17"/>
      <c r="BJ382" s="17"/>
      <c r="BK382" s="17"/>
      <c r="BL382" s="17"/>
      <c r="BM382" s="16"/>
      <c r="BN382" s="16"/>
      <c r="BO382" s="16"/>
    </row>
    <row r="383" ht="15.75" customHeight="1">
      <c r="A383" s="5"/>
      <c r="B383" s="37"/>
      <c r="C383" s="37"/>
      <c r="D383" s="35"/>
      <c r="E383" s="36"/>
      <c r="F383" s="37"/>
      <c r="G383" s="37"/>
      <c r="H383" s="37"/>
      <c r="I383" s="37"/>
      <c r="J383" s="37"/>
      <c r="K383" s="37"/>
      <c r="L383" s="37"/>
      <c r="M383" s="37"/>
      <c r="N383" s="37"/>
      <c r="O383" s="37"/>
      <c r="P383" s="37"/>
      <c r="Q383" s="38"/>
      <c r="R383" s="39"/>
      <c r="S383" s="39"/>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40" t="str">
        <f t="shared" si="2"/>
        <v/>
      </c>
      <c r="AS383" s="40" t="str">
        <f t="shared" si="3"/>
        <v/>
      </c>
      <c r="AT383" s="40" t="str">
        <f t="shared" si="4"/>
        <v/>
      </c>
      <c r="AU383" s="41" t="str">
        <f t="shared" si="5"/>
        <v/>
      </c>
      <c r="AV383" s="42" t="str">
        <f t="shared" si="6"/>
        <v/>
      </c>
      <c r="AW383" s="25"/>
      <c r="AX383" s="17"/>
      <c r="AY383" s="17"/>
      <c r="AZ383" s="17"/>
      <c r="BA383" s="17"/>
      <c r="BB383" s="17"/>
      <c r="BC383" s="17"/>
      <c r="BD383" s="17"/>
      <c r="BE383" s="17"/>
      <c r="BF383" s="17"/>
      <c r="BG383" s="17"/>
      <c r="BH383" s="17"/>
      <c r="BI383" s="17"/>
      <c r="BJ383" s="17"/>
      <c r="BK383" s="17"/>
      <c r="BL383" s="17"/>
      <c r="BM383" s="16"/>
      <c r="BN383" s="16"/>
      <c r="BO383" s="16"/>
    </row>
    <row r="384" ht="15.75" customHeight="1">
      <c r="A384" s="5"/>
      <c r="B384" s="37"/>
      <c r="C384" s="37"/>
      <c r="D384" s="35"/>
      <c r="E384" s="36"/>
      <c r="F384" s="37"/>
      <c r="G384" s="37"/>
      <c r="H384" s="37"/>
      <c r="I384" s="37"/>
      <c r="J384" s="37"/>
      <c r="K384" s="37"/>
      <c r="L384" s="37"/>
      <c r="M384" s="37"/>
      <c r="N384" s="37"/>
      <c r="O384" s="37"/>
      <c r="P384" s="37"/>
      <c r="Q384" s="38"/>
      <c r="R384" s="39"/>
      <c r="S384" s="39"/>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40" t="str">
        <f t="shared" si="2"/>
        <v/>
      </c>
      <c r="AS384" s="40" t="str">
        <f t="shared" si="3"/>
        <v/>
      </c>
      <c r="AT384" s="40" t="str">
        <f t="shared" si="4"/>
        <v/>
      </c>
      <c r="AU384" s="41" t="str">
        <f t="shared" si="5"/>
        <v/>
      </c>
      <c r="AV384" s="42" t="str">
        <f t="shared" si="6"/>
        <v/>
      </c>
      <c r="AW384" s="25"/>
      <c r="AX384" s="17"/>
      <c r="AY384" s="17"/>
      <c r="AZ384" s="17"/>
      <c r="BA384" s="17"/>
      <c r="BB384" s="17"/>
      <c r="BC384" s="17"/>
      <c r="BD384" s="17"/>
      <c r="BE384" s="17"/>
      <c r="BF384" s="17"/>
      <c r="BG384" s="17"/>
      <c r="BH384" s="17"/>
      <c r="BI384" s="17"/>
      <c r="BJ384" s="17"/>
      <c r="BK384" s="17"/>
      <c r="BL384" s="17"/>
      <c r="BM384" s="16"/>
      <c r="BN384" s="16"/>
      <c r="BO384" s="16"/>
    </row>
    <row r="385" ht="15.75" customHeight="1">
      <c r="A385" s="5"/>
      <c r="B385" s="37"/>
      <c r="C385" s="37"/>
      <c r="D385" s="35"/>
      <c r="E385" s="36"/>
      <c r="F385" s="37"/>
      <c r="G385" s="37"/>
      <c r="H385" s="37"/>
      <c r="I385" s="37"/>
      <c r="J385" s="37"/>
      <c r="K385" s="37"/>
      <c r="L385" s="37"/>
      <c r="M385" s="37"/>
      <c r="N385" s="37"/>
      <c r="O385" s="37"/>
      <c r="P385" s="37"/>
      <c r="Q385" s="38"/>
      <c r="R385" s="39"/>
      <c r="S385" s="39"/>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40" t="str">
        <f t="shared" si="2"/>
        <v/>
      </c>
      <c r="AS385" s="40" t="str">
        <f t="shared" si="3"/>
        <v/>
      </c>
      <c r="AT385" s="40" t="str">
        <f t="shared" si="4"/>
        <v/>
      </c>
      <c r="AU385" s="41" t="str">
        <f t="shared" si="5"/>
        <v/>
      </c>
      <c r="AV385" s="42" t="str">
        <f t="shared" si="6"/>
        <v/>
      </c>
      <c r="AW385" s="25"/>
      <c r="AX385" s="17"/>
      <c r="AY385" s="17"/>
      <c r="AZ385" s="17"/>
      <c r="BA385" s="17"/>
      <c r="BB385" s="17"/>
      <c r="BC385" s="17"/>
      <c r="BD385" s="17"/>
      <c r="BE385" s="17"/>
      <c r="BF385" s="17"/>
      <c r="BG385" s="17"/>
      <c r="BH385" s="17"/>
      <c r="BI385" s="17"/>
      <c r="BJ385" s="17"/>
      <c r="BK385" s="17"/>
      <c r="BL385" s="17"/>
      <c r="BM385" s="16"/>
      <c r="BN385" s="16"/>
      <c r="BO385" s="16"/>
    </row>
    <row r="386" ht="15.75" customHeight="1">
      <c r="A386" s="5"/>
      <c r="B386" s="37"/>
      <c r="C386" s="37"/>
      <c r="D386" s="35"/>
      <c r="E386" s="36"/>
      <c r="F386" s="37"/>
      <c r="G386" s="37"/>
      <c r="H386" s="37"/>
      <c r="I386" s="37"/>
      <c r="J386" s="37"/>
      <c r="K386" s="37"/>
      <c r="L386" s="37"/>
      <c r="M386" s="37"/>
      <c r="N386" s="37"/>
      <c r="O386" s="37"/>
      <c r="P386" s="37"/>
      <c r="Q386" s="38"/>
      <c r="R386" s="39"/>
      <c r="S386" s="39"/>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40" t="str">
        <f t="shared" si="2"/>
        <v/>
      </c>
      <c r="AS386" s="40" t="str">
        <f t="shared" si="3"/>
        <v/>
      </c>
      <c r="AT386" s="40" t="str">
        <f t="shared" si="4"/>
        <v/>
      </c>
      <c r="AU386" s="41" t="str">
        <f t="shared" si="5"/>
        <v/>
      </c>
      <c r="AV386" s="42" t="str">
        <f t="shared" si="6"/>
        <v/>
      </c>
      <c r="AW386" s="25"/>
      <c r="AX386" s="17"/>
      <c r="AY386" s="17"/>
      <c r="AZ386" s="17"/>
      <c r="BA386" s="17"/>
      <c r="BB386" s="17"/>
      <c r="BC386" s="17"/>
      <c r="BD386" s="17"/>
      <c r="BE386" s="17"/>
      <c r="BF386" s="17"/>
      <c r="BG386" s="17"/>
      <c r="BH386" s="17"/>
      <c r="BI386" s="17"/>
      <c r="BJ386" s="17"/>
      <c r="BK386" s="17"/>
      <c r="BL386" s="17"/>
      <c r="BM386" s="16"/>
      <c r="BN386" s="16"/>
      <c r="BO386" s="16"/>
    </row>
    <row r="387" ht="15.75" customHeight="1">
      <c r="A387" s="5"/>
      <c r="B387" s="37"/>
      <c r="C387" s="37"/>
      <c r="D387" s="35"/>
      <c r="E387" s="36"/>
      <c r="F387" s="37"/>
      <c r="G387" s="37"/>
      <c r="H387" s="37"/>
      <c r="I387" s="37"/>
      <c r="J387" s="37"/>
      <c r="K387" s="37"/>
      <c r="L387" s="37"/>
      <c r="M387" s="37"/>
      <c r="N387" s="37"/>
      <c r="O387" s="37"/>
      <c r="P387" s="37"/>
      <c r="Q387" s="38"/>
      <c r="R387" s="39"/>
      <c r="S387" s="39"/>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40" t="str">
        <f t="shared" si="2"/>
        <v/>
      </c>
      <c r="AS387" s="40" t="str">
        <f t="shared" si="3"/>
        <v/>
      </c>
      <c r="AT387" s="40" t="str">
        <f t="shared" si="4"/>
        <v/>
      </c>
      <c r="AU387" s="41" t="str">
        <f t="shared" si="5"/>
        <v/>
      </c>
      <c r="AV387" s="42" t="str">
        <f t="shared" si="6"/>
        <v/>
      </c>
      <c r="AW387" s="25"/>
      <c r="AX387" s="17"/>
      <c r="AY387" s="17"/>
      <c r="AZ387" s="17"/>
      <c r="BA387" s="17"/>
      <c r="BB387" s="17"/>
      <c r="BC387" s="17"/>
      <c r="BD387" s="17"/>
      <c r="BE387" s="17"/>
      <c r="BF387" s="17"/>
      <c r="BG387" s="17"/>
      <c r="BH387" s="17"/>
      <c r="BI387" s="17"/>
      <c r="BJ387" s="17"/>
      <c r="BK387" s="17"/>
      <c r="BL387" s="17"/>
      <c r="BM387" s="16"/>
      <c r="BN387" s="16"/>
      <c r="BO387" s="16"/>
    </row>
    <row r="388" ht="15.75" customHeight="1">
      <c r="A388" s="5"/>
      <c r="B388" s="37"/>
      <c r="C388" s="37"/>
      <c r="D388" s="35"/>
      <c r="E388" s="36"/>
      <c r="F388" s="37"/>
      <c r="G388" s="37"/>
      <c r="H388" s="37"/>
      <c r="I388" s="37"/>
      <c r="J388" s="37"/>
      <c r="K388" s="37"/>
      <c r="L388" s="37"/>
      <c r="M388" s="37"/>
      <c r="N388" s="37"/>
      <c r="O388" s="37"/>
      <c r="P388" s="37"/>
      <c r="Q388" s="38"/>
      <c r="R388" s="39"/>
      <c r="S388" s="39"/>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40" t="str">
        <f t="shared" si="2"/>
        <v/>
      </c>
      <c r="AS388" s="40" t="str">
        <f t="shared" si="3"/>
        <v/>
      </c>
      <c r="AT388" s="40" t="str">
        <f t="shared" si="4"/>
        <v/>
      </c>
      <c r="AU388" s="41" t="str">
        <f t="shared" si="5"/>
        <v/>
      </c>
      <c r="AV388" s="42" t="str">
        <f t="shared" si="6"/>
        <v/>
      </c>
      <c r="AW388" s="25"/>
      <c r="AX388" s="17"/>
      <c r="AY388" s="17"/>
      <c r="AZ388" s="17"/>
      <c r="BA388" s="17"/>
      <c r="BB388" s="17"/>
      <c r="BC388" s="17"/>
      <c r="BD388" s="17"/>
      <c r="BE388" s="17"/>
      <c r="BF388" s="17"/>
      <c r="BG388" s="17"/>
      <c r="BH388" s="17"/>
      <c r="BI388" s="17"/>
      <c r="BJ388" s="17"/>
      <c r="BK388" s="17"/>
      <c r="BL388" s="17"/>
      <c r="BM388" s="16"/>
      <c r="BN388" s="16"/>
      <c r="BO388" s="16"/>
    </row>
    <row r="389" ht="15.75" customHeight="1">
      <c r="A389" s="5"/>
      <c r="B389" s="37"/>
      <c r="C389" s="37"/>
      <c r="D389" s="35"/>
      <c r="E389" s="36"/>
      <c r="F389" s="37"/>
      <c r="G389" s="37"/>
      <c r="H389" s="37"/>
      <c r="I389" s="37"/>
      <c r="J389" s="37"/>
      <c r="K389" s="37"/>
      <c r="L389" s="37"/>
      <c r="M389" s="37"/>
      <c r="N389" s="37"/>
      <c r="O389" s="37"/>
      <c r="P389" s="37"/>
      <c r="Q389" s="38"/>
      <c r="R389" s="39"/>
      <c r="S389" s="39"/>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40" t="str">
        <f t="shared" si="2"/>
        <v/>
      </c>
      <c r="AS389" s="40" t="str">
        <f t="shared" si="3"/>
        <v/>
      </c>
      <c r="AT389" s="40" t="str">
        <f t="shared" si="4"/>
        <v/>
      </c>
      <c r="AU389" s="41" t="str">
        <f t="shared" si="5"/>
        <v/>
      </c>
      <c r="AV389" s="42" t="str">
        <f t="shared" si="6"/>
        <v/>
      </c>
      <c r="AW389" s="25"/>
      <c r="AX389" s="17"/>
      <c r="AY389" s="17"/>
      <c r="AZ389" s="17"/>
      <c r="BA389" s="17"/>
      <c r="BB389" s="17"/>
      <c r="BC389" s="17"/>
      <c r="BD389" s="17"/>
      <c r="BE389" s="17"/>
      <c r="BF389" s="17"/>
      <c r="BG389" s="17"/>
      <c r="BH389" s="17"/>
      <c r="BI389" s="17"/>
      <c r="BJ389" s="17"/>
      <c r="BK389" s="17"/>
      <c r="BL389" s="17"/>
      <c r="BM389" s="16"/>
      <c r="BN389" s="16"/>
      <c r="BO389" s="16"/>
    </row>
    <row r="390" ht="15.75" customHeight="1">
      <c r="A390" s="5"/>
      <c r="B390" s="37"/>
      <c r="C390" s="37"/>
      <c r="D390" s="35"/>
      <c r="E390" s="36"/>
      <c r="F390" s="37"/>
      <c r="G390" s="37"/>
      <c r="H390" s="37"/>
      <c r="I390" s="37"/>
      <c r="J390" s="37"/>
      <c r="K390" s="37"/>
      <c r="L390" s="37"/>
      <c r="M390" s="37"/>
      <c r="N390" s="37"/>
      <c r="O390" s="37"/>
      <c r="P390" s="37"/>
      <c r="Q390" s="38"/>
      <c r="R390" s="39"/>
      <c r="S390" s="39"/>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40" t="str">
        <f t="shared" si="2"/>
        <v/>
      </c>
      <c r="AS390" s="40" t="str">
        <f t="shared" si="3"/>
        <v/>
      </c>
      <c r="AT390" s="40" t="str">
        <f t="shared" si="4"/>
        <v/>
      </c>
      <c r="AU390" s="41" t="str">
        <f t="shared" si="5"/>
        <v/>
      </c>
      <c r="AV390" s="42" t="str">
        <f t="shared" si="6"/>
        <v/>
      </c>
      <c r="AW390" s="25"/>
      <c r="AX390" s="17"/>
      <c r="AY390" s="17"/>
      <c r="AZ390" s="17"/>
      <c r="BA390" s="17"/>
      <c r="BB390" s="17"/>
      <c r="BC390" s="17"/>
      <c r="BD390" s="17"/>
      <c r="BE390" s="17"/>
      <c r="BF390" s="17"/>
      <c r="BG390" s="17"/>
      <c r="BH390" s="17"/>
      <c r="BI390" s="17"/>
      <c r="BJ390" s="17"/>
      <c r="BK390" s="17"/>
      <c r="BL390" s="17"/>
      <c r="BM390" s="16"/>
      <c r="BN390" s="16"/>
      <c r="BO390" s="16"/>
    </row>
    <row r="391" ht="15.75" customHeight="1">
      <c r="A391" s="5"/>
      <c r="B391" s="37"/>
      <c r="C391" s="37"/>
      <c r="D391" s="35"/>
      <c r="E391" s="36"/>
      <c r="F391" s="37"/>
      <c r="G391" s="37"/>
      <c r="H391" s="37"/>
      <c r="I391" s="37"/>
      <c r="J391" s="37"/>
      <c r="K391" s="37"/>
      <c r="L391" s="37"/>
      <c r="M391" s="37"/>
      <c r="N391" s="37"/>
      <c r="O391" s="37"/>
      <c r="P391" s="37"/>
      <c r="Q391" s="38"/>
      <c r="R391" s="39"/>
      <c r="S391" s="39"/>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40" t="str">
        <f t="shared" si="2"/>
        <v/>
      </c>
      <c r="AS391" s="40" t="str">
        <f t="shared" si="3"/>
        <v/>
      </c>
      <c r="AT391" s="40" t="str">
        <f t="shared" si="4"/>
        <v/>
      </c>
      <c r="AU391" s="41" t="str">
        <f t="shared" si="5"/>
        <v/>
      </c>
      <c r="AV391" s="42" t="str">
        <f t="shared" si="6"/>
        <v/>
      </c>
      <c r="AW391" s="25"/>
      <c r="AX391" s="17"/>
      <c r="AY391" s="17"/>
      <c r="AZ391" s="17"/>
      <c r="BA391" s="17"/>
      <c r="BB391" s="17"/>
      <c r="BC391" s="17"/>
      <c r="BD391" s="17"/>
      <c r="BE391" s="17"/>
      <c r="BF391" s="17"/>
      <c r="BG391" s="17"/>
      <c r="BH391" s="17"/>
      <c r="BI391" s="17"/>
      <c r="BJ391" s="17"/>
      <c r="BK391" s="17"/>
      <c r="BL391" s="17"/>
      <c r="BM391" s="16"/>
      <c r="BN391" s="16"/>
      <c r="BO391" s="16"/>
    </row>
    <row r="392" ht="15.75" customHeight="1">
      <c r="A392" s="5"/>
      <c r="B392" s="37"/>
      <c r="C392" s="37"/>
      <c r="D392" s="35"/>
      <c r="E392" s="36"/>
      <c r="F392" s="37"/>
      <c r="G392" s="37"/>
      <c r="H392" s="37"/>
      <c r="I392" s="37"/>
      <c r="J392" s="37"/>
      <c r="K392" s="37"/>
      <c r="L392" s="37"/>
      <c r="M392" s="37"/>
      <c r="N392" s="37"/>
      <c r="O392" s="37"/>
      <c r="P392" s="37"/>
      <c r="Q392" s="38"/>
      <c r="R392" s="39"/>
      <c r="S392" s="39"/>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40" t="str">
        <f t="shared" si="2"/>
        <v/>
      </c>
      <c r="AS392" s="40" t="str">
        <f t="shared" si="3"/>
        <v/>
      </c>
      <c r="AT392" s="40" t="str">
        <f t="shared" si="4"/>
        <v/>
      </c>
      <c r="AU392" s="41" t="str">
        <f t="shared" si="5"/>
        <v/>
      </c>
      <c r="AV392" s="42" t="str">
        <f t="shared" si="6"/>
        <v/>
      </c>
      <c r="AW392" s="25"/>
      <c r="AX392" s="17"/>
      <c r="AY392" s="17"/>
      <c r="AZ392" s="17"/>
      <c r="BA392" s="17"/>
      <c r="BB392" s="17"/>
      <c r="BC392" s="17"/>
      <c r="BD392" s="17"/>
      <c r="BE392" s="17"/>
      <c r="BF392" s="17"/>
      <c r="BG392" s="17"/>
      <c r="BH392" s="17"/>
      <c r="BI392" s="17"/>
      <c r="BJ392" s="17"/>
      <c r="BK392" s="17"/>
      <c r="BL392" s="17"/>
      <c r="BM392" s="16"/>
      <c r="BN392" s="16"/>
      <c r="BO392" s="16"/>
    </row>
    <row r="393" ht="15.75" customHeight="1">
      <c r="A393" s="5"/>
      <c r="B393" s="37"/>
      <c r="C393" s="37"/>
      <c r="D393" s="35"/>
      <c r="E393" s="36"/>
      <c r="F393" s="37"/>
      <c r="G393" s="37"/>
      <c r="H393" s="37"/>
      <c r="I393" s="37"/>
      <c r="J393" s="37"/>
      <c r="K393" s="37"/>
      <c r="L393" s="37"/>
      <c r="M393" s="37"/>
      <c r="N393" s="37"/>
      <c r="O393" s="37"/>
      <c r="P393" s="37"/>
      <c r="Q393" s="38"/>
      <c r="R393" s="39"/>
      <c r="S393" s="39"/>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40" t="str">
        <f t="shared" si="2"/>
        <v/>
      </c>
      <c r="AS393" s="40" t="str">
        <f t="shared" si="3"/>
        <v/>
      </c>
      <c r="AT393" s="40" t="str">
        <f t="shared" si="4"/>
        <v/>
      </c>
      <c r="AU393" s="41" t="str">
        <f t="shared" si="5"/>
        <v/>
      </c>
      <c r="AV393" s="42" t="str">
        <f t="shared" si="6"/>
        <v/>
      </c>
      <c r="AW393" s="25"/>
      <c r="AX393" s="17"/>
      <c r="AY393" s="17"/>
      <c r="AZ393" s="17"/>
      <c r="BA393" s="17"/>
      <c r="BB393" s="17"/>
      <c r="BC393" s="17"/>
      <c r="BD393" s="17"/>
      <c r="BE393" s="17"/>
      <c r="BF393" s="17"/>
      <c r="BG393" s="17"/>
      <c r="BH393" s="17"/>
      <c r="BI393" s="17"/>
      <c r="BJ393" s="17"/>
      <c r="BK393" s="17"/>
      <c r="BL393" s="17"/>
      <c r="BM393" s="16"/>
      <c r="BN393" s="16"/>
      <c r="BO393" s="16"/>
    </row>
    <row r="394" ht="15.75" customHeight="1">
      <c r="A394" s="5"/>
      <c r="B394" s="37"/>
      <c r="C394" s="37"/>
      <c r="D394" s="35"/>
      <c r="E394" s="36"/>
      <c r="F394" s="37"/>
      <c r="G394" s="37"/>
      <c r="H394" s="37"/>
      <c r="I394" s="37"/>
      <c r="J394" s="37"/>
      <c r="K394" s="37"/>
      <c r="L394" s="37"/>
      <c r="M394" s="37"/>
      <c r="N394" s="37"/>
      <c r="O394" s="37"/>
      <c r="P394" s="37"/>
      <c r="Q394" s="38"/>
      <c r="R394" s="39"/>
      <c r="S394" s="39"/>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40" t="str">
        <f t="shared" si="2"/>
        <v/>
      </c>
      <c r="AS394" s="40" t="str">
        <f t="shared" si="3"/>
        <v/>
      </c>
      <c r="AT394" s="40" t="str">
        <f t="shared" si="4"/>
        <v/>
      </c>
      <c r="AU394" s="41" t="str">
        <f t="shared" si="5"/>
        <v/>
      </c>
      <c r="AV394" s="42" t="str">
        <f t="shared" si="6"/>
        <v/>
      </c>
      <c r="AW394" s="25"/>
      <c r="AX394" s="17"/>
      <c r="AY394" s="17"/>
      <c r="AZ394" s="17"/>
      <c r="BA394" s="17"/>
      <c r="BB394" s="17"/>
      <c r="BC394" s="17"/>
      <c r="BD394" s="17"/>
      <c r="BE394" s="17"/>
      <c r="BF394" s="17"/>
      <c r="BG394" s="17"/>
      <c r="BH394" s="17"/>
      <c r="BI394" s="17"/>
      <c r="BJ394" s="17"/>
      <c r="BK394" s="17"/>
      <c r="BL394" s="17"/>
      <c r="BM394" s="16"/>
      <c r="BN394" s="16"/>
      <c r="BO394" s="16"/>
    </row>
    <row r="395" ht="15.75" customHeight="1">
      <c r="A395" s="5"/>
      <c r="B395" s="37"/>
      <c r="C395" s="37"/>
      <c r="D395" s="35"/>
      <c r="E395" s="36"/>
      <c r="F395" s="37"/>
      <c r="G395" s="37"/>
      <c r="H395" s="37"/>
      <c r="I395" s="37"/>
      <c r="J395" s="37"/>
      <c r="K395" s="37"/>
      <c r="L395" s="37"/>
      <c r="M395" s="37"/>
      <c r="N395" s="37"/>
      <c r="O395" s="37"/>
      <c r="P395" s="37"/>
      <c r="Q395" s="38"/>
      <c r="R395" s="39"/>
      <c r="S395" s="39"/>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40" t="str">
        <f t="shared" si="2"/>
        <v/>
      </c>
      <c r="AS395" s="40" t="str">
        <f t="shared" si="3"/>
        <v/>
      </c>
      <c r="AT395" s="40" t="str">
        <f t="shared" si="4"/>
        <v/>
      </c>
      <c r="AU395" s="41" t="str">
        <f t="shared" si="5"/>
        <v/>
      </c>
      <c r="AV395" s="42" t="str">
        <f t="shared" si="6"/>
        <v/>
      </c>
      <c r="AW395" s="25"/>
      <c r="AX395" s="17"/>
      <c r="AY395" s="17"/>
      <c r="AZ395" s="17"/>
      <c r="BA395" s="17"/>
      <c r="BB395" s="17"/>
      <c r="BC395" s="17"/>
      <c r="BD395" s="17"/>
      <c r="BE395" s="17"/>
      <c r="BF395" s="17"/>
      <c r="BG395" s="17"/>
      <c r="BH395" s="17"/>
      <c r="BI395" s="17"/>
      <c r="BJ395" s="17"/>
      <c r="BK395" s="17"/>
      <c r="BL395" s="17"/>
      <c r="BM395" s="16"/>
      <c r="BN395" s="16"/>
      <c r="BO395" s="16"/>
    </row>
    <row r="396" ht="15.75" customHeight="1">
      <c r="A396" s="5"/>
      <c r="B396" s="37"/>
      <c r="C396" s="37"/>
      <c r="D396" s="35"/>
      <c r="E396" s="36"/>
      <c r="F396" s="37"/>
      <c r="G396" s="37"/>
      <c r="H396" s="37"/>
      <c r="I396" s="37"/>
      <c r="J396" s="37"/>
      <c r="K396" s="37"/>
      <c r="L396" s="37"/>
      <c r="M396" s="37"/>
      <c r="N396" s="37"/>
      <c r="O396" s="37"/>
      <c r="P396" s="37"/>
      <c r="Q396" s="38"/>
      <c r="R396" s="39"/>
      <c r="S396" s="39"/>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40" t="str">
        <f t="shared" si="2"/>
        <v/>
      </c>
      <c r="AS396" s="40" t="str">
        <f t="shared" si="3"/>
        <v/>
      </c>
      <c r="AT396" s="40" t="str">
        <f t="shared" si="4"/>
        <v/>
      </c>
      <c r="AU396" s="41" t="str">
        <f t="shared" si="5"/>
        <v/>
      </c>
      <c r="AV396" s="42" t="str">
        <f t="shared" si="6"/>
        <v/>
      </c>
      <c r="AW396" s="25"/>
      <c r="AX396" s="17"/>
      <c r="AY396" s="17"/>
      <c r="AZ396" s="17"/>
      <c r="BA396" s="17"/>
      <c r="BB396" s="17"/>
      <c r="BC396" s="17"/>
      <c r="BD396" s="17"/>
      <c r="BE396" s="17"/>
      <c r="BF396" s="17"/>
      <c r="BG396" s="17"/>
      <c r="BH396" s="17"/>
      <c r="BI396" s="17"/>
      <c r="BJ396" s="17"/>
      <c r="BK396" s="17"/>
      <c r="BL396" s="17"/>
      <c r="BM396" s="16"/>
      <c r="BN396" s="16"/>
      <c r="BO396" s="16"/>
    </row>
    <row r="397" ht="15.75" customHeight="1">
      <c r="A397" s="5"/>
      <c r="B397" s="37"/>
      <c r="C397" s="37"/>
      <c r="D397" s="35"/>
      <c r="E397" s="36"/>
      <c r="F397" s="37"/>
      <c r="G397" s="37"/>
      <c r="H397" s="37"/>
      <c r="I397" s="37"/>
      <c r="J397" s="37"/>
      <c r="K397" s="37"/>
      <c r="L397" s="37"/>
      <c r="M397" s="37"/>
      <c r="N397" s="37"/>
      <c r="O397" s="37"/>
      <c r="P397" s="37"/>
      <c r="Q397" s="38"/>
      <c r="R397" s="39"/>
      <c r="S397" s="39"/>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40" t="str">
        <f t="shared" si="2"/>
        <v/>
      </c>
      <c r="AS397" s="40" t="str">
        <f t="shared" si="3"/>
        <v/>
      </c>
      <c r="AT397" s="40" t="str">
        <f t="shared" si="4"/>
        <v/>
      </c>
      <c r="AU397" s="41" t="str">
        <f t="shared" si="5"/>
        <v/>
      </c>
      <c r="AV397" s="42" t="str">
        <f t="shared" si="6"/>
        <v/>
      </c>
      <c r="AW397" s="25"/>
      <c r="AX397" s="17"/>
      <c r="AY397" s="17"/>
      <c r="AZ397" s="17"/>
      <c r="BA397" s="17"/>
      <c r="BB397" s="17"/>
      <c r="BC397" s="17"/>
      <c r="BD397" s="17"/>
      <c r="BE397" s="17"/>
      <c r="BF397" s="17"/>
      <c r="BG397" s="17"/>
      <c r="BH397" s="17"/>
      <c r="BI397" s="17"/>
      <c r="BJ397" s="17"/>
      <c r="BK397" s="17"/>
      <c r="BL397" s="17"/>
      <c r="BM397" s="16"/>
      <c r="BN397" s="16"/>
      <c r="BO397" s="16"/>
    </row>
    <row r="398" ht="15.75" customHeight="1">
      <c r="A398" s="5"/>
      <c r="B398" s="37"/>
      <c r="C398" s="37"/>
      <c r="D398" s="35"/>
      <c r="E398" s="36"/>
      <c r="F398" s="37"/>
      <c r="G398" s="37"/>
      <c r="H398" s="37"/>
      <c r="I398" s="37"/>
      <c r="J398" s="37"/>
      <c r="K398" s="37"/>
      <c r="L398" s="37"/>
      <c r="M398" s="37"/>
      <c r="N398" s="37"/>
      <c r="O398" s="37"/>
      <c r="P398" s="37"/>
      <c r="Q398" s="38"/>
      <c r="R398" s="39"/>
      <c r="S398" s="39"/>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40" t="str">
        <f t="shared" si="2"/>
        <v/>
      </c>
      <c r="AS398" s="40" t="str">
        <f t="shared" si="3"/>
        <v/>
      </c>
      <c r="AT398" s="40" t="str">
        <f t="shared" si="4"/>
        <v/>
      </c>
      <c r="AU398" s="41" t="str">
        <f t="shared" si="5"/>
        <v/>
      </c>
      <c r="AV398" s="42" t="str">
        <f t="shared" si="6"/>
        <v/>
      </c>
      <c r="AW398" s="25"/>
      <c r="AX398" s="17"/>
      <c r="AY398" s="17"/>
      <c r="AZ398" s="17"/>
      <c r="BA398" s="17"/>
      <c r="BB398" s="17"/>
      <c r="BC398" s="17"/>
      <c r="BD398" s="17"/>
      <c r="BE398" s="17"/>
      <c r="BF398" s="17"/>
      <c r="BG398" s="17"/>
      <c r="BH398" s="17"/>
      <c r="BI398" s="17"/>
      <c r="BJ398" s="17"/>
      <c r="BK398" s="17"/>
      <c r="BL398" s="17"/>
      <c r="BM398" s="16"/>
      <c r="BN398" s="16"/>
      <c r="BO398" s="16"/>
    </row>
    <row r="399" ht="15.75" customHeight="1">
      <c r="A399" s="5"/>
      <c r="B399" s="37"/>
      <c r="C399" s="37"/>
      <c r="D399" s="35"/>
      <c r="E399" s="36"/>
      <c r="F399" s="37"/>
      <c r="G399" s="37"/>
      <c r="H399" s="37"/>
      <c r="I399" s="37"/>
      <c r="J399" s="37"/>
      <c r="K399" s="37"/>
      <c r="L399" s="37"/>
      <c r="M399" s="37"/>
      <c r="N399" s="37"/>
      <c r="O399" s="37"/>
      <c r="P399" s="37"/>
      <c r="Q399" s="38"/>
      <c r="R399" s="39"/>
      <c r="S399" s="39"/>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40" t="str">
        <f t="shared" si="2"/>
        <v/>
      </c>
      <c r="AS399" s="40" t="str">
        <f t="shared" si="3"/>
        <v/>
      </c>
      <c r="AT399" s="40" t="str">
        <f t="shared" si="4"/>
        <v/>
      </c>
      <c r="AU399" s="41" t="str">
        <f t="shared" si="5"/>
        <v/>
      </c>
      <c r="AV399" s="42" t="str">
        <f t="shared" si="6"/>
        <v/>
      </c>
      <c r="AW399" s="25"/>
      <c r="AX399" s="17"/>
      <c r="AY399" s="17"/>
      <c r="AZ399" s="17"/>
      <c r="BA399" s="17"/>
      <c r="BB399" s="17"/>
      <c r="BC399" s="17"/>
      <c r="BD399" s="17"/>
      <c r="BE399" s="17"/>
      <c r="BF399" s="17"/>
      <c r="BG399" s="17"/>
      <c r="BH399" s="17"/>
      <c r="BI399" s="17"/>
      <c r="BJ399" s="17"/>
      <c r="BK399" s="17"/>
      <c r="BL399" s="17"/>
      <c r="BM399" s="16"/>
      <c r="BN399" s="16"/>
      <c r="BO399" s="16"/>
    </row>
    <row r="400" ht="15.75" customHeight="1">
      <c r="A400" s="5"/>
      <c r="B400" s="37"/>
      <c r="C400" s="37"/>
      <c r="D400" s="35"/>
      <c r="E400" s="36"/>
      <c r="F400" s="37"/>
      <c r="G400" s="37"/>
      <c r="H400" s="37"/>
      <c r="I400" s="37"/>
      <c r="J400" s="37"/>
      <c r="K400" s="37"/>
      <c r="L400" s="37"/>
      <c r="M400" s="37"/>
      <c r="N400" s="37"/>
      <c r="O400" s="37"/>
      <c r="P400" s="37"/>
      <c r="Q400" s="38"/>
      <c r="R400" s="39"/>
      <c r="S400" s="39"/>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40" t="str">
        <f t="shared" si="2"/>
        <v/>
      </c>
      <c r="AS400" s="40" t="str">
        <f t="shared" si="3"/>
        <v/>
      </c>
      <c r="AT400" s="40" t="str">
        <f t="shared" si="4"/>
        <v/>
      </c>
      <c r="AU400" s="41" t="str">
        <f t="shared" si="5"/>
        <v/>
      </c>
      <c r="AV400" s="42" t="str">
        <f t="shared" si="6"/>
        <v/>
      </c>
      <c r="AW400" s="25"/>
      <c r="AX400" s="17"/>
      <c r="AY400" s="17"/>
      <c r="AZ400" s="17"/>
      <c r="BA400" s="17"/>
      <c r="BB400" s="17"/>
      <c r="BC400" s="17"/>
      <c r="BD400" s="17"/>
      <c r="BE400" s="17"/>
      <c r="BF400" s="17"/>
      <c r="BG400" s="17"/>
      <c r="BH400" s="17"/>
      <c r="BI400" s="17"/>
      <c r="BJ400" s="17"/>
      <c r="BK400" s="17"/>
      <c r="BL400" s="17"/>
      <c r="BM400" s="16"/>
      <c r="BN400" s="16"/>
      <c r="BO400" s="16"/>
    </row>
    <row r="401" ht="15.75" customHeight="1">
      <c r="A401" s="5"/>
      <c r="B401" s="37"/>
      <c r="C401" s="37"/>
      <c r="D401" s="35"/>
      <c r="E401" s="36"/>
      <c r="F401" s="37"/>
      <c r="G401" s="37"/>
      <c r="H401" s="37"/>
      <c r="I401" s="37"/>
      <c r="J401" s="37"/>
      <c r="K401" s="37"/>
      <c r="L401" s="37"/>
      <c r="M401" s="37"/>
      <c r="N401" s="37"/>
      <c r="O401" s="37"/>
      <c r="P401" s="37"/>
      <c r="Q401" s="38"/>
      <c r="R401" s="39"/>
      <c r="S401" s="39"/>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40" t="str">
        <f t="shared" si="2"/>
        <v/>
      </c>
      <c r="AS401" s="40" t="str">
        <f t="shared" si="3"/>
        <v/>
      </c>
      <c r="AT401" s="40" t="str">
        <f t="shared" si="4"/>
        <v/>
      </c>
      <c r="AU401" s="41" t="str">
        <f t="shared" si="5"/>
        <v/>
      </c>
      <c r="AV401" s="42" t="str">
        <f t="shared" si="6"/>
        <v/>
      </c>
      <c r="AW401" s="25"/>
      <c r="AX401" s="17"/>
      <c r="AY401" s="17"/>
      <c r="AZ401" s="17"/>
      <c r="BA401" s="17"/>
      <c r="BB401" s="17"/>
      <c r="BC401" s="17"/>
      <c r="BD401" s="17"/>
      <c r="BE401" s="17"/>
      <c r="BF401" s="17"/>
      <c r="BG401" s="17"/>
      <c r="BH401" s="17"/>
      <c r="BI401" s="17"/>
      <c r="BJ401" s="17"/>
      <c r="BK401" s="17"/>
      <c r="BL401" s="17"/>
      <c r="BM401" s="16"/>
      <c r="BN401" s="16"/>
      <c r="BO401" s="16"/>
    </row>
    <row r="402" ht="15.75" customHeight="1">
      <c r="A402" s="5"/>
      <c r="B402" s="37"/>
      <c r="C402" s="37"/>
      <c r="D402" s="35"/>
      <c r="E402" s="36"/>
      <c r="F402" s="37"/>
      <c r="G402" s="37"/>
      <c r="H402" s="37"/>
      <c r="I402" s="37"/>
      <c r="J402" s="37"/>
      <c r="K402" s="37"/>
      <c r="L402" s="37"/>
      <c r="M402" s="37"/>
      <c r="N402" s="37"/>
      <c r="O402" s="37"/>
      <c r="P402" s="37"/>
      <c r="Q402" s="38"/>
      <c r="R402" s="39"/>
      <c r="S402" s="39"/>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40" t="str">
        <f t="shared" si="2"/>
        <v/>
      </c>
      <c r="AS402" s="40" t="str">
        <f t="shared" si="3"/>
        <v/>
      </c>
      <c r="AT402" s="40" t="str">
        <f t="shared" si="4"/>
        <v/>
      </c>
      <c r="AU402" s="41" t="str">
        <f t="shared" si="5"/>
        <v/>
      </c>
      <c r="AV402" s="42" t="str">
        <f t="shared" si="6"/>
        <v/>
      </c>
      <c r="AW402" s="25"/>
      <c r="AX402" s="17"/>
      <c r="AY402" s="17"/>
      <c r="AZ402" s="17"/>
      <c r="BA402" s="17"/>
      <c r="BB402" s="17"/>
      <c r="BC402" s="17"/>
      <c r="BD402" s="17"/>
      <c r="BE402" s="17"/>
      <c r="BF402" s="17"/>
      <c r="BG402" s="17"/>
      <c r="BH402" s="17"/>
      <c r="BI402" s="17"/>
      <c r="BJ402" s="17"/>
      <c r="BK402" s="17"/>
      <c r="BL402" s="17"/>
      <c r="BM402" s="16"/>
      <c r="BN402" s="16"/>
      <c r="BO402" s="16"/>
    </row>
    <row r="403" ht="15.75" customHeight="1">
      <c r="A403" s="5"/>
      <c r="B403" s="37"/>
      <c r="C403" s="37"/>
      <c r="D403" s="35"/>
      <c r="E403" s="36"/>
      <c r="F403" s="37"/>
      <c r="G403" s="37"/>
      <c r="H403" s="37"/>
      <c r="I403" s="37"/>
      <c r="J403" s="37"/>
      <c r="K403" s="37"/>
      <c r="L403" s="37"/>
      <c r="M403" s="37"/>
      <c r="N403" s="37"/>
      <c r="O403" s="37"/>
      <c r="P403" s="37"/>
      <c r="Q403" s="38"/>
      <c r="R403" s="39"/>
      <c r="S403" s="39"/>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40" t="str">
        <f t="shared" si="2"/>
        <v/>
      </c>
      <c r="AS403" s="40" t="str">
        <f t="shared" si="3"/>
        <v/>
      </c>
      <c r="AT403" s="40" t="str">
        <f t="shared" si="4"/>
        <v/>
      </c>
      <c r="AU403" s="41" t="str">
        <f t="shared" si="5"/>
        <v/>
      </c>
      <c r="AV403" s="42" t="str">
        <f t="shared" si="6"/>
        <v/>
      </c>
      <c r="AW403" s="25"/>
      <c r="AX403" s="17"/>
      <c r="AY403" s="17"/>
      <c r="AZ403" s="17"/>
      <c r="BA403" s="17"/>
      <c r="BB403" s="17"/>
      <c r="BC403" s="17"/>
      <c r="BD403" s="17"/>
      <c r="BE403" s="17"/>
      <c r="BF403" s="17"/>
      <c r="BG403" s="17"/>
      <c r="BH403" s="17"/>
      <c r="BI403" s="17"/>
      <c r="BJ403" s="17"/>
      <c r="BK403" s="17"/>
      <c r="BL403" s="17"/>
      <c r="BM403" s="16"/>
      <c r="BN403" s="16"/>
      <c r="BO403" s="16"/>
    </row>
    <row r="404" ht="15.75" customHeight="1">
      <c r="A404" s="5"/>
      <c r="B404" s="37"/>
      <c r="C404" s="37"/>
      <c r="D404" s="35"/>
      <c r="E404" s="36"/>
      <c r="F404" s="37"/>
      <c r="G404" s="37"/>
      <c r="H404" s="37"/>
      <c r="I404" s="37"/>
      <c r="J404" s="37"/>
      <c r="K404" s="37"/>
      <c r="L404" s="37"/>
      <c r="M404" s="37"/>
      <c r="N404" s="37"/>
      <c r="O404" s="37"/>
      <c r="P404" s="37"/>
      <c r="Q404" s="38"/>
      <c r="R404" s="39"/>
      <c r="S404" s="39"/>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40" t="str">
        <f t="shared" si="2"/>
        <v/>
      </c>
      <c r="AS404" s="40" t="str">
        <f t="shared" si="3"/>
        <v/>
      </c>
      <c r="AT404" s="40" t="str">
        <f t="shared" si="4"/>
        <v/>
      </c>
      <c r="AU404" s="41" t="str">
        <f t="shared" si="5"/>
        <v/>
      </c>
      <c r="AV404" s="42" t="str">
        <f t="shared" si="6"/>
        <v/>
      </c>
      <c r="AW404" s="25"/>
      <c r="AX404" s="17"/>
      <c r="AY404" s="17"/>
      <c r="AZ404" s="17"/>
      <c r="BA404" s="17"/>
      <c r="BB404" s="17"/>
      <c r="BC404" s="17"/>
      <c r="BD404" s="17"/>
      <c r="BE404" s="17"/>
      <c r="BF404" s="17"/>
      <c r="BG404" s="17"/>
      <c r="BH404" s="17"/>
      <c r="BI404" s="17"/>
      <c r="BJ404" s="17"/>
      <c r="BK404" s="17"/>
      <c r="BL404" s="17"/>
      <c r="BM404" s="16"/>
      <c r="BN404" s="16"/>
      <c r="BO404" s="16"/>
    </row>
    <row r="405" ht="15.75" customHeight="1">
      <c r="A405" s="5"/>
      <c r="B405" s="37"/>
      <c r="C405" s="37"/>
      <c r="D405" s="35"/>
      <c r="E405" s="36"/>
      <c r="F405" s="37"/>
      <c r="G405" s="37"/>
      <c r="H405" s="37"/>
      <c r="I405" s="37"/>
      <c r="J405" s="37"/>
      <c r="K405" s="37"/>
      <c r="L405" s="37"/>
      <c r="M405" s="37"/>
      <c r="N405" s="37"/>
      <c r="O405" s="37"/>
      <c r="P405" s="37"/>
      <c r="Q405" s="38"/>
      <c r="R405" s="39"/>
      <c r="S405" s="39"/>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40" t="str">
        <f t="shared" si="2"/>
        <v/>
      </c>
      <c r="AS405" s="40" t="str">
        <f t="shared" si="3"/>
        <v/>
      </c>
      <c r="AT405" s="40" t="str">
        <f t="shared" si="4"/>
        <v/>
      </c>
      <c r="AU405" s="41" t="str">
        <f t="shared" si="5"/>
        <v/>
      </c>
      <c r="AV405" s="42" t="str">
        <f t="shared" si="6"/>
        <v/>
      </c>
      <c r="AW405" s="25"/>
      <c r="AX405" s="17"/>
      <c r="AY405" s="17"/>
      <c r="AZ405" s="17"/>
      <c r="BA405" s="17"/>
      <c r="BB405" s="17"/>
      <c r="BC405" s="17"/>
      <c r="BD405" s="17"/>
      <c r="BE405" s="17"/>
      <c r="BF405" s="17"/>
      <c r="BG405" s="17"/>
      <c r="BH405" s="17"/>
      <c r="BI405" s="17"/>
      <c r="BJ405" s="17"/>
      <c r="BK405" s="17"/>
      <c r="BL405" s="17"/>
      <c r="BM405" s="16"/>
      <c r="BN405" s="16"/>
      <c r="BO405" s="16"/>
    </row>
    <row r="406" ht="15.75" customHeight="1">
      <c r="A406" s="5"/>
      <c r="B406" s="37"/>
      <c r="C406" s="37"/>
      <c r="D406" s="35"/>
      <c r="E406" s="36"/>
      <c r="F406" s="37"/>
      <c r="G406" s="37"/>
      <c r="H406" s="37"/>
      <c r="I406" s="37"/>
      <c r="J406" s="37"/>
      <c r="K406" s="37"/>
      <c r="L406" s="37"/>
      <c r="M406" s="37"/>
      <c r="N406" s="37"/>
      <c r="O406" s="37"/>
      <c r="P406" s="37"/>
      <c r="Q406" s="38"/>
      <c r="R406" s="39"/>
      <c r="S406" s="39"/>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40" t="str">
        <f t="shared" si="2"/>
        <v/>
      </c>
      <c r="AS406" s="40" t="str">
        <f t="shared" si="3"/>
        <v/>
      </c>
      <c r="AT406" s="40" t="str">
        <f t="shared" si="4"/>
        <v/>
      </c>
      <c r="AU406" s="41" t="str">
        <f t="shared" si="5"/>
        <v/>
      </c>
      <c r="AV406" s="42" t="str">
        <f t="shared" si="6"/>
        <v/>
      </c>
      <c r="AW406" s="25"/>
      <c r="AX406" s="17"/>
      <c r="AY406" s="17"/>
      <c r="AZ406" s="17"/>
      <c r="BA406" s="17"/>
      <c r="BB406" s="17"/>
      <c r="BC406" s="17"/>
      <c r="BD406" s="17"/>
      <c r="BE406" s="17"/>
      <c r="BF406" s="17"/>
      <c r="BG406" s="17"/>
      <c r="BH406" s="17"/>
      <c r="BI406" s="17"/>
      <c r="BJ406" s="17"/>
      <c r="BK406" s="17"/>
      <c r="BL406" s="17"/>
      <c r="BM406" s="16"/>
      <c r="BN406" s="16"/>
      <c r="BO406" s="16"/>
    </row>
    <row r="407" ht="15.75" customHeight="1">
      <c r="A407" s="5"/>
      <c r="B407" s="37"/>
      <c r="C407" s="37"/>
      <c r="D407" s="35"/>
      <c r="E407" s="36"/>
      <c r="F407" s="37"/>
      <c r="G407" s="37"/>
      <c r="H407" s="37"/>
      <c r="I407" s="37"/>
      <c r="J407" s="37"/>
      <c r="K407" s="37"/>
      <c r="L407" s="37"/>
      <c r="M407" s="37"/>
      <c r="N407" s="37"/>
      <c r="O407" s="37"/>
      <c r="P407" s="37"/>
      <c r="Q407" s="38"/>
      <c r="R407" s="39"/>
      <c r="S407" s="39"/>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40" t="str">
        <f t="shared" si="2"/>
        <v/>
      </c>
      <c r="AS407" s="40" t="str">
        <f t="shared" si="3"/>
        <v/>
      </c>
      <c r="AT407" s="40" t="str">
        <f t="shared" si="4"/>
        <v/>
      </c>
      <c r="AU407" s="41" t="str">
        <f t="shared" si="5"/>
        <v/>
      </c>
      <c r="AV407" s="42" t="str">
        <f t="shared" si="6"/>
        <v/>
      </c>
      <c r="AW407" s="25"/>
      <c r="AX407" s="17"/>
      <c r="AY407" s="17"/>
      <c r="AZ407" s="17"/>
      <c r="BA407" s="17"/>
      <c r="BB407" s="17"/>
      <c r="BC407" s="17"/>
      <c r="BD407" s="17"/>
      <c r="BE407" s="17"/>
      <c r="BF407" s="17"/>
      <c r="BG407" s="17"/>
      <c r="BH407" s="17"/>
      <c r="BI407" s="17"/>
      <c r="BJ407" s="17"/>
      <c r="BK407" s="17"/>
      <c r="BL407" s="17"/>
      <c r="BM407" s="16"/>
      <c r="BN407" s="16"/>
      <c r="BO407" s="16"/>
    </row>
    <row r="408" ht="15.75" customHeight="1">
      <c r="A408" s="5"/>
      <c r="B408" s="37"/>
      <c r="C408" s="37"/>
      <c r="D408" s="35"/>
      <c r="E408" s="36"/>
      <c r="F408" s="37"/>
      <c r="G408" s="37"/>
      <c r="H408" s="37"/>
      <c r="I408" s="37"/>
      <c r="J408" s="37"/>
      <c r="K408" s="37"/>
      <c r="L408" s="37"/>
      <c r="M408" s="37"/>
      <c r="N408" s="37"/>
      <c r="O408" s="37"/>
      <c r="P408" s="37"/>
      <c r="Q408" s="38"/>
      <c r="R408" s="39"/>
      <c r="S408" s="39"/>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40" t="str">
        <f t="shared" si="2"/>
        <v/>
      </c>
      <c r="AS408" s="40" t="str">
        <f t="shared" si="3"/>
        <v/>
      </c>
      <c r="AT408" s="40" t="str">
        <f t="shared" si="4"/>
        <v/>
      </c>
      <c r="AU408" s="41" t="str">
        <f t="shared" si="5"/>
        <v/>
      </c>
      <c r="AV408" s="42" t="str">
        <f t="shared" si="6"/>
        <v/>
      </c>
      <c r="AW408" s="25"/>
      <c r="AX408" s="17"/>
      <c r="AY408" s="17"/>
      <c r="AZ408" s="17"/>
      <c r="BA408" s="17"/>
      <c r="BB408" s="17"/>
      <c r="BC408" s="17"/>
      <c r="BD408" s="17"/>
      <c r="BE408" s="17"/>
      <c r="BF408" s="17"/>
      <c r="BG408" s="17"/>
      <c r="BH408" s="17"/>
      <c r="BI408" s="17"/>
      <c r="BJ408" s="17"/>
      <c r="BK408" s="17"/>
      <c r="BL408" s="17"/>
      <c r="BM408" s="16"/>
      <c r="BN408" s="16"/>
      <c r="BO408" s="16"/>
    </row>
    <row r="409" ht="15.75" customHeight="1">
      <c r="A409" s="5"/>
      <c r="B409" s="37"/>
      <c r="C409" s="37"/>
      <c r="D409" s="35"/>
      <c r="E409" s="36"/>
      <c r="F409" s="37"/>
      <c r="G409" s="37"/>
      <c r="H409" s="37"/>
      <c r="I409" s="37"/>
      <c r="J409" s="37"/>
      <c r="K409" s="37"/>
      <c r="L409" s="37"/>
      <c r="M409" s="37"/>
      <c r="N409" s="37"/>
      <c r="O409" s="37"/>
      <c r="P409" s="37"/>
      <c r="Q409" s="38"/>
      <c r="R409" s="39"/>
      <c r="S409" s="39"/>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40" t="str">
        <f t="shared" si="2"/>
        <v/>
      </c>
      <c r="AS409" s="40" t="str">
        <f t="shared" si="3"/>
        <v/>
      </c>
      <c r="AT409" s="40" t="str">
        <f t="shared" si="4"/>
        <v/>
      </c>
      <c r="AU409" s="41" t="str">
        <f t="shared" si="5"/>
        <v/>
      </c>
      <c r="AV409" s="42" t="str">
        <f t="shared" si="6"/>
        <v/>
      </c>
      <c r="AW409" s="25"/>
      <c r="AX409" s="17"/>
      <c r="AY409" s="17"/>
      <c r="AZ409" s="17"/>
      <c r="BA409" s="17"/>
      <c r="BB409" s="17"/>
      <c r="BC409" s="17"/>
      <c r="BD409" s="17"/>
      <c r="BE409" s="17"/>
      <c r="BF409" s="17"/>
      <c r="BG409" s="17"/>
      <c r="BH409" s="17"/>
      <c r="BI409" s="17"/>
      <c r="BJ409" s="17"/>
      <c r="BK409" s="17"/>
      <c r="BL409" s="17"/>
      <c r="BM409" s="16"/>
      <c r="BN409" s="16"/>
      <c r="BO409" s="16"/>
    </row>
    <row r="410" ht="15.75" customHeight="1">
      <c r="A410" s="5"/>
      <c r="B410" s="37"/>
      <c r="C410" s="37"/>
      <c r="D410" s="35"/>
      <c r="E410" s="36"/>
      <c r="F410" s="37"/>
      <c r="G410" s="37"/>
      <c r="H410" s="37"/>
      <c r="I410" s="37"/>
      <c r="J410" s="37"/>
      <c r="K410" s="37"/>
      <c r="L410" s="37"/>
      <c r="M410" s="37"/>
      <c r="N410" s="37"/>
      <c r="O410" s="37"/>
      <c r="P410" s="37"/>
      <c r="Q410" s="38"/>
      <c r="R410" s="39"/>
      <c r="S410" s="39"/>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40" t="str">
        <f t="shared" si="2"/>
        <v/>
      </c>
      <c r="AS410" s="40" t="str">
        <f t="shared" si="3"/>
        <v/>
      </c>
      <c r="AT410" s="40" t="str">
        <f t="shared" si="4"/>
        <v/>
      </c>
      <c r="AU410" s="41" t="str">
        <f t="shared" si="5"/>
        <v/>
      </c>
      <c r="AV410" s="42" t="str">
        <f t="shared" si="6"/>
        <v/>
      </c>
      <c r="AW410" s="25"/>
      <c r="AX410" s="17"/>
      <c r="AY410" s="17"/>
      <c r="AZ410" s="17"/>
      <c r="BA410" s="17"/>
      <c r="BB410" s="17"/>
      <c r="BC410" s="17"/>
      <c r="BD410" s="17"/>
      <c r="BE410" s="17"/>
      <c r="BF410" s="17"/>
      <c r="BG410" s="17"/>
      <c r="BH410" s="17"/>
      <c r="BI410" s="17"/>
      <c r="BJ410" s="17"/>
      <c r="BK410" s="17"/>
      <c r="BL410" s="17"/>
      <c r="BM410" s="16"/>
      <c r="BN410" s="16"/>
      <c r="BO410" s="16"/>
    </row>
    <row r="411" ht="15.75" customHeight="1">
      <c r="A411" s="5"/>
      <c r="B411" s="37"/>
      <c r="C411" s="37"/>
      <c r="D411" s="35"/>
      <c r="E411" s="36"/>
      <c r="F411" s="37"/>
      <c r="G411" s="37"/>
      <c r="H411" s="37"/>
      <c r="I411" s="37"/>
      <c r="J411" s="37"/>
      <c r="K411" s="37"/>
      <c r="L411" s="37"/>
      <c r="M411" s="37"/>
      <c r="N411" s="37"/>
      <c r="O411" s="37"/>
      <c r="P411" s="37"/>
      <c r="Q411" s="38"/>
      <c r="R411" s="39"/>
      <c r="S411" s="39"/>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40" t="str">
        <f t="shared" si="2"/>
        <v/>
      </c>
      <c r="AS411" s="40" t="str">
        <f t="shared" si="3"/>
        <v/>
      </c>
      <c r="AT411" s="40" t="str">
        <f t="shared" si="4"/>
        <v/>
      </c>
      <c r="AU411" s="41" t="str">
        <f t="shared" si="5"/>
        <v/>
      </c>
      <c r="AV411" s="42" t="str">
        <f t="shared" si="6"/>
        <v/>
      </c>
      <c r="AW411" s="25"/>
      <c r="AX411" s="17"/>
      <c r="AY411" s="17"/>
      <c r="AZ411" s="17"/>
      <c r="BA411" s="17"/>
      <c r="BB411" s="17"/>
      <c r="BC411" s="17"/>
      <c r="BD411" s="17"/>
      <c r="BE411" s="17"/>
      <c r="BF411" s="17"/>
      <c r="BG411" s="17"/>
      <c r="BH411" s="17"/>
      <c r="BI411" s="17"/>
      <c r="BJ411" s="17"/>
      <c r="BK411" s="17"/>
      <c r="BL411" s="17"/>
      <c r="BM411" s="16"/>
      <c r="BN411" s="16"/>
      <c r="BO411" s="16"/>
    </row>
    <row r="412" ht="15.75" customHeight="1">
      <c r="A412" s="5"/>
      <c r="B412" s="37"/>
      <c r="C412" s="37"/>
      <c r="D412" s="35"/>
      <c r="E412" s="36"/>
      <c r="F412" s="37"/>
      <c r="G412" s="37"/>
      <c r="H412" s="37"/>
      <c r="I412" s="37"/>
      <c r="J412" s="37"/>
      <c r="K412" s="37"/>
      <c r="L412" s="37"/>
      <c r="M412" s="37"/>
      <c r="N412" s="37"/>
      <c r="O412" s="37"/>
      <c r="P412" s="37"/>
      <c r="Q412" s="38"/>
      <c r="R412" s="39"/>
      <c r="S412" s="39"/>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40" t="str">
        <f t="shared" si="2"/>
        <v/>
      </c>
      <c r="AS412" s="40" t="str">
        <f t="shared" si="3"/>
        <v/>
      </c>
      <c r="AT412" s="40" t="str">
        <f t="shared" si="4"/>
        <v/>
      </c>
      <c r="AU412" s="41" t="str">
        <f t="shared" si="5"/>
        <v/>
      </c>
      <c r="AV412" s="42" t="str">
        <f t="shared" si="6"/>
        <v/>
      </c>
      <c r="AW412" s="25"/>
      <c r="AX412" s="17"/>
      <c r="AY412" s="17"/>
      <c r="AZ412" s="17"/>
      <c r="BA412" s="17"/>
      <c r="BB412" s="17"/>
      <c r="BC412" s="17"/>
      <c r="BD412" s="17"/>
      <c r="BE412" s="17"/>
      <c r="BF412" s="17"/>
      <c r="BG412" s="17"/>
      <c r="BH412" s="17"/>
      <c r="BI412" s="17"/>
      <c r="BJ412" s="17"/>
      <c r="BK412" s="17"/>
      <c r="BL412" s="17"/>
      <c r="BM412" s="16"/>
      <c r="BN412" s="16"/>
      <c r="BO412" s="16"/>
    </row>
    <row r="413" ht="15.75" customHeight="1">
      <c r="A413" s="5"/>
      <c r="B413" s="37"/>
      <c r="C413" s="37"/>
      <c r="D413" s="35"/>
      <c r="E413" s="36"/>
      <c r="F413" s="37"/>
      <c r="G413" s="37"/>
      <c r="H413" s="37"/>
      <c r="I413" s="37"/>
      <c r="J413" s="37"/>
      <c r="K413" s="37"/>
      <c r="L413" s="37"/>
      <c r="M413" s="37"/>
      <c r="N413" s="37"/>
      <c r="O413" s="37"/>
      <c r="P413" s="37"/>
      <c r="Q413" s="38"/>
      <c r="R413" s="39"/>
      <c r="S413" s="39"/>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40" t="str">
        <f t="shared" si="2"/>
        <v/>
      </c>
      <c r="AS413" s="40" t="str">
        <f t="shared" si="3"/>
        <v/>
      </c>
      <c r="AT413" s="40" t="str">
        <f t="shared" si="4"/>
        <v/>
      </c>
      <c r="AU413" s="41" t="str">
        <f t="shared" si="5"/>
        <v/>
      </c>
      <c r="AV413" s="42" t="str">
        <f t="shared" si="6"/>
        <v/>
      </c>
      <c r="AW413" s="25"/>
      <c r="AX413" s="17"/>
      <c r="AY413" s="17"/>
      <c r="AZ413" s="17"/>
      <c r="BA413" s="17"/>
      <c r="BB413" s="17"/>
      <c r="BC413" s="17"/>
      <c r="BD413" s="17"/>
      <c r="BE413" s="17"/>
      <c r="BF413" s="17"/>
      <c r="BG413" s="17"/>
      <c r="BH413" s="17"/>
      <c r="BI413" s="17"/>
      <c r="BJ413" s="17"/>
      <c r="BK413" s="17"/>
      <c r="BL413" s="17"/>
      <c r="BM413" s="16"/>
      <c r="BN413" s="16"/>
      <c r="BO413" s="16"/>
    </row>
    <row r="414" ht="15.75" customHeight="1">
      <c r="A414" s="5"/>
      <c r="B414" s="37"/>
      <c r="C414" s="37"/>
      <c r="D414" s="35"/>
      <c r="E414" s="36"/>
      <c r="F414" s="37"/>
      <c r="G414" s="37"/>
      <c r="H414" s="37"/>
      <c r="I414" s="37"/>
      <c r="J414" s="37"/>
      <c r="K414" s="37"/>
      <c r="L414" s="37"/>
      <c r="M414" s="37"/>
      <c r="N414" s="37"/>
      <c r="O414" s="37"/>
      <c r="P414" s="37"/>
      <c r="Q414" s="38"/>
      <c r="R414" s="39"/>
      <c r="S414" s="39"/>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40" t="str">
        <f t="shared" si="2"/>
        <v/>
      </c>
      <c r="AS414" s="40" t="str">
        <f t="shared" si="3"/>
        <v/>
      </c>
      <c r="AT414" s="40" t="str">
        <f t="shared" si="4"/>
        <v/>
      </c>
      <c r="AU414" s="41" t="str">
        <f t="shared" si="5"/>
        <v/>
      </c>
      <c r="AV414" s="42" t="str">
        <f t="shared" si="6"/>
        <v/>
      </c>
      <c r="AW414" s="25"/>
      <c r="AX414" s="17"/>
      <c r="AY414" s="17"/>
      <c r="AZ414" s="17"/>
      <c r="BA414" s="17"/>
      <c r="BB414" s="17"/>
      <c r="BC414" s="17"/>
      <c r="BD414" s="17"/>
      <c r="BE414" s="17"/>
      <c r="BF414" s="17"/>
      <c r="BG414" s="17"/>
      <c r="BH414" s="17"/>
      <c r="BI414" s="17"/>
      <c r="BJ414" s="17"/>
      <c r="BK414" s="17"/>
      <c r="BL414" s="17"/>
      <c r="BM414" s="16"/>
      <c r="BN414" s="16"/>
      <c r="BO414" s="16"/>
    </row>
    <row r="415" ht="15.75" customHeight="1">
      <c r="A415" s="5"/>
      <c r="B415" s="37"/>
      <c r="C415" s="37"/>
      <c r="D415" s="35"/>
      <c r="E415" s="36"/>
      <c r="F415" s="37"/>
      <c r="G415" s="37"/>
      <c r="H415" s="37"/>
      <c r="I415" s="37"/>
      <c r="J415" s="37"/>
      <c r="K415" s="37"/>
      <c r="L415" s="37"/>
      <c r="M415" s="37"/>
      <c r="N415" s="37"/>
      <c r="O415" s="37"/>
      <c r="P415" s="37"/>
      <c r="Q415" s="38"/>
      <c r="R415" s="39"/>
      <c r="S415" s="39"/>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40" t="str">
        <f t="shared" si="2"/>
        <v/>
      </c>
      <c r="AS415" s="40" t="str">
        <f t="shared" si="3"/>
        <v/>
      </c>
      <c r="AT415" s="40" t="str">
        <f t="shared" si="4"/>
        <v/>
      </c>
      <c r="AU415" s="41" t="str">
        <f t="shared" si="5"/>
        <v/>
      </c>
      <c r="AV415" s="42" t="str">
        <f t="shared" si="6"/>
        <v/>
      </c>
      <c r="AW415" s="25"/>
      <c r="AX415" s="17"/>
      <c r="AY415" s="17"/>
      <c r="AZ415" s="17"/>
      <c r="BA415" s="17"/>
      <c r="BB415" s="17"/>
      <c r="BC415" s="17"/>
      <c r="BD415" s="17"/>
      <c r="BE415" s="17"/>
      <c r="BF415" s="17"/>
      <c r="BG415" s="17"/>
      <c r="BH415" s="17"/>
      <c r="BI415" s="17"/>
      <c r="BJ415" s="17"/>
      <c r="BK415" s="17"/>
      <c r="BL415" s="17"/>
      <c r="BM415" s="16"/>
      <c r="BN415" s="16"/>
      <c r="BO415" s="16"/>
    </row>
    <row r="416" ht="15.75" customHeight="1">
      <c r="A416" s="5"/>
      <c r="B416" s="37"/>
      <c r="C416" s="37"/>
      <c r="D416" s="35"/>
      <c r="E416" s="36"/>
      <c r="F416" s="37"/>
      <c r="G416" s="37"/>
      <c r="H416" s="37"/>
      <c r="I416" s="37"/>
      <c r="J416" s="37"/>
      <c r="K416" s="37"/>
      <c r="L416" s="37"/>
      <c r="M416" s="37"/>
      <c r="N416" s="37"/>
      <c r="O416" s="37"/>
      <c r="P416" s="37"/>
      <c r="Q416" s="38"/>
      <c r="R416" s="39"/>
      <c r="S416" s="39"/>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40" t="str">
        <f t="shared" si="2"/>
        <v/>
      </c>
      <c r="AS416" s="40" t="str">
        <f t="shared" si="3"/>
        <v/>
      </c>
      <c r="AT416" s="40" t="str">
        <f t="shared" si="4"/>
        <v/>
      </c>
      <c r="AU416" s="41" t="str">
        <f t="shared" si="5"/>
        <v/>
      </c>
      <c r="AV416" s="42" t="str">
        <f t="shared" si="6"/>
        <v/>
      </c>
      <c r="AW416" s="25"/>
      <c r="AX416" s="17"/>
      <c r="AY416" s="17"/>
      <c r="AZ416" s="17"/>
      <c r="BA416" s="17"/>
      <c r="BB416" s="17"/>
      <c r="BC416" s="17"/>
      <c r="BD416" s="17"/>
      <c r="BE416" s="17"/>
      <c r="BF416" s="17"/>
      <c r="BG416" s="17"/>
      <c r="BH416" s="17"/>
      <c r="BI416" s="17"/>
      <c r="BJ416" s="17"/>
      <c r="BK416" s="17"/>
      <c r="BL416" s="17"/>
      <c r="BM416" s="16"/>
      <c r="BN416" s="16"/>
      <c r="BO416" s="16"/>
    </row>
    <row r="417" ht="15.75" customHeight="1">
      <c r="A417" s="5"/>
      <c r="B417" s="37"/>
      <c r="C417" s="37"/>
      <c r="D417" s="35"/>
      <c r="E417" s="36"/>
      <c r="F417" s="37"/>
      <c r="G417" s="37"/>
      <c r="H417" s="37"/>
      <c r="I417" s="37"/>
      <c r="J417" s="37"/>
      <c r="K417" s="37"/>
      <c r="L417" s="37"/>
      <c r="M417" s="37"/>
      <c r="N417" s="37"/>
      <c r="O417" s="37"/>
      <c r="P417" s="37"/>
      <c r="Q417" s="38"/>
      <c r="R417" s="39"/>
      <c r="S417" s="39"/>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40" t="str">
        <f t="shared" si="2"/>
        <v/>
      </c>
      <c r="AS417" s="40" t="str">
        <f t="shared" si="3"/>
        <v/>
      </c>
      <c r="AT417" s="40" t="str">
        <f t="shared" si="4"/>
        <v/>
      </c>
      <c r="AU417" s="41" t="str">
        <f t="shared" si="5"/>
        <v/>
      </c>
      <c r="AV417" s="42" t="str">
        <f t="shared" si="6"/>
        <v/>
      </c>
      <c r="AW417" s="25"/>
      <c r="AX417" s="17"/>
      <c r="AY417" s="17"/>
      <c r="AZ417" s="17"/>
      <c r="BA417" s="17"/>
      <c r="BB417" s="17"/>
      <c r="BC417" s="17"/>
      <c r="BD417" s="17"/>
      <c r="BE417" s="17"/>
      <c r="BF417" s="17"/>
      <c r="BG417" s="17"/>
      <c r="BH417" s="17"/>
      <c r="BI417" s="17"/>
      <c r="BJ417" s="17"/>
      <c r="BK417" s="17"/>
      <c r="BL417" s="17"/>
      <c r="BM417" s="16"/>
      <c r="BN417" s="16"/>
      <c r="BO417" s="16"/>
    </row>
    <row r="418" ht="15.75" customHeight="1">
      <c r="A418" s="5"/>
      <c r="B418" s="37"/>
      <c r="C418" s="37"/>
      <c r="D418" s="35"/>
      <c r="E418" s="36"/>
      <c r="F418" s="37"/>
      <c r="G418" s="37"/>
      <c r="H418" s="37"/>
      <c r="I418" s="37"/>
      <c r="J418" s="37"/>
      <c r="K418" s="37"/>
      <c r="L418" s="37"/>
      <c r="M418" s="37"/>
      <c r="N418" s="37"/>
      <c r="O418" s="37"/>
      <c r="P418" s="37"/>
      <c r="Q418" s="38"/>
      <c r="R418" s="39"/>
      <c r="S418" s="39"/>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40" t="str">
        <f t="shared" si="2"/>
        <v/>
      </c>
      <c r="AS418" s="40" t="str">
        <f t="shared" si="3"/>
        <v/>
      </c>
      <c r="AT418" s="40" t="str">
        <f t="shared" si="4"/>
        <v/>
      </c>
      <c r="AU418" s="41" t="str">
        <f t="shared" si="5"/>
        <v/>
      </c>
      <c r="AV418" s="42" t="str">
        <f t="shared" si="6"/>
        <v/>
      </c>
      <c r="AW418" s="25"/>
      <c r="AX418" s="17"/>
      <c r="AY418" s="17"/>
      <c r="AZ418" s="17"/>
      <c r="BA418" s="17"/>
      <c r="BB418" s="17"/>
      <c r="BC418" s="17"/>
      <c r="BD418" s="17"/>
      <c r="BE418" s="17"/>
      <c r="BF418" s="17"/>
      <c r="BG418" s="17"/>
      <c r="BH418" s="17"/>
      <c r="BI418" s="17"/>
      <c r="BJ418" s="17"/>
      <c r="BK418" s="17"/>
      <c r="BL418" s="17"/>
      <c r="BM418" s="16"/>
      <c r="BN418" s="16"/>
      <c r="BO418" s="16"/>
    </row>
    <row r="419" ht="15.75" customHeight="1">
      <c r="A419" s="5"/>
      <c r="B419" s="37"/>
      <c r="C419" s="37"/>
      <c r="D419" s="35"/>
      <c r="E419" s="36"/>
      <c r="F419" s="37"/>
      <c r="G419" s="37"/>
      <c r="H419" s="37"/>
      <c r="I419" s="37"/>
      <c r="J419" s="37"/>
      <c r="K419" s="37"/>
      <c r="L419" s="37"/>
      <c r="M419" s="37"/>
      <c r="N419" s="37"/>
      <c r="O419" s="37"/>
      <c r="P419" s="37"/>
      <c r="Q419" s="38"/>
      <c r="R419" s="39"/>
      <c r="S419" s="39"/>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40" t="str">
        <f t="shared" si="2"/>
        <v/>
      </c>
      <c r="AS419" s="40" t="str">
        <f t="shared" si="3"/>
        <v/>
      </c>
      <c r="AT419" s="40" t="str">
        <f t="shared" si="4"/>
        <v/>
      </c>
      <c r="AU419" s="41" t="str">
        <f t="shared" si="5"/>
        <v/>
      </c>
      <c r="AV419" s="42" t="str">
        <f t="shared" si="6"/>
        <v/>
      </c>
      <c r="AW419" s="25"/>
      <c r="AX419" s="17"/>
      <c r="AY419" s="17"/>
      <c r="AZ419" s="17"/>
      <c r="BA419" s="17"/>
      <c r="BB419" s="17"/>
      <c r="BC419" s="17"/>
      <c r="BD419" s="17"/>
      <c r="BE419" s="17"/>
      <c r="BF419" s="17"/>
      <c r="BG419" s="17"/>
      <c r="BH419" s="17"/>
      <c r="BI419" s="17"/>
      <c r="BJ419" s="17"/>
      <c r="BK419" s="17"/>
      <c r="BL419" s="17"/>
      <c r="BM419" s="16"/>
      <c r="BN419" s="16"/>
      <c r="BO419" s="16"/>
    </row>
    <row r="420" ht="15.75" customHeight="1">
      <c r="A420" s="5"/>
      <c r="B420" s="37"/>
      <c r="C420" s="37"/>
      <c r="D420" s="35"/>
      <c r="E420" s="36"/>
      <c r="F420" s="37"/>
      <c r="G420" s="37"/>
      <c r="H420" s="37"/>
      <c r="I420" s="37"/>
      <c r="J420" s="37"/>
      <c r="K420" s="37"/>
      <c r="L420" s="37"/>
      <c r="M420" s="37"/>
      <c r="N420" s="37"/>
      <c r="O420" s="37"/>
      <c r="P420" s="37"/>
      <c r="Q420" s="38"/>
      <c r="R420" s="39"/>
      <c r="S420" s="39"/>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40" t="str">
        <f t="shared" si="2"/>
        <v/>
      </c>
      <c r="AS420" s="40" t="str">
        <f t="shared" si="3"/>
        <v/>
      </c>
      <c r="AT420" s="40" t="str">
        <f t="shared" si="4"/>
        <v/>
      </c>
      <c r="AU420" s="41" t="str">
        <f t="shared" si="5"/>
        <v/>
      </c>
      <c r="AV420" s="42" t="str">
        <f t="shared" si="6"/>
        <v/>
      </c>
      <c r="AW420" s="25"/>
      <c r="AX420" s="17"/>
      <c r="AY420" s="17"/>
      <c r="AZ420" s="17"/>
      <c r="BA420" s="17"/>
      <c r="BB420" s="17"/>
      <c r="BC420" s="17"/>
      <c r="BD420" s="17"/>
      <c r="BE420" s="17"/>
      <c r="BF420" s="17"/>
      <c r="BG420" s="17"/>
      <c r="BH420" s="17"/>
      <c r="BI420" s="17"/>
      <c r="BJ420" s="17"/>
      <c r="BK420" s="17"/>
      <c r="BL420" s="17"/>
      <c r="BM420" s="16"/>
      <c r="BN420" s="16"/>
      <c r="BO420" s="16"/>
    </row>
    <row r="421" ht="15.75" customHeight="1">
      <c r="A421" s="5"/>
      <c r="B421" s="37"/>
      <c r="C421" s="37"/>
      <c r="D421" s="35"/>
      <c r="E421" s="36"/>
      <c r="F421" s="37"/>
      <c r="G421" s="37"/>
      <c r="H421" s="37"/>
      <c r="I421" s="37"/>
      <c r="J421" s="37"/>
      <c r="K421" s="37"/>
      <c r="L421" s="37"/>
      <c r="M421" s="37"/>
      <c r="N421" s="37"/>
      <c r="O421" s="37"/>
      <c r="P421" s="37"/>
      <c r="Q421" s="38"/>
      <c r="R421" s="39"/>
      <c r="S421" s="39"/>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40" t="str">
        <f t="shared" si="2"/>
        <v/>
      </c>
      <c r="AS421" s="40" t="str">
        <f t="shared" si="3"/>
        <v/>
      </c>
      <c r="AT421" s="40" t="str">
        <f t="shared" si="4"/>
        <v/>
      </c>
      <c r="AU421" s="41" t="str">
        <f t="shared" si="5"/>
        <v/>
      </c>
      <c r="AV421" s="42" t="str">
        <f t="shared" si="6"/>
        <v/>
      </c>
      <c r="AW421" s="25"/>
      <c r="AX421" s="17"/>
      <c r="AY421" s="17"/>
      <c r="AZ421" s="17"/>
      <c r="BA421" s="17"/>
      <c r="BB421" s="17"/>
      <c r="BC421" s="17"/>
      <c r="BD421" s="17"/>
      <c r="BE421" s="17"/>
      <c r="BF421" s="17"/>
      <c r="BG421" s="17"/>
      <c r="BH421" s="17"/>
      <c r="BI421" s="17"/>
      <c r="BJ421" s="17"/>
      <c r="BK421" s="17"/>
      <c r="BL421" s="17"/>
      <c r="BM421" s="16"/>
      <c r="BN421" s="16"/>
      <c r="BO421" s="16"/>
    </row>
    <row r="422" ht="15.75" customHeight="1">
      <c r="A422" s="5"/>
      <c r="B422" s="37"/>
      <c r="C422" s="37"/>
      <c r="D422" s="35"/>
      <c r="E422" s="36"/>
      <c r="F422" s="37"/>
      <c r="G422" s="37"/>
      <c r="H422" s="37"/>
      <c r="I422" s="37"/>
      <c r="J422" s="37"/>
      <c r="K422" s="37"/>
      <c r="L422" s="37"/>
      <c r="M422" s="37"/>
      <c r="N422" s="37"/>
      <c r="O422" s="37"/>
      <c r="P422" s="37"/>
      <c r="Q422" s="38"/>
      <c r="R422" s="39"/>
      <c r="S422" s="39"/>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40" t="str">
        <f t="shared" si="2"/>
        <v/>
      </c>
      <c r="AS422" s="40" t="str">
        <f t="shared" si="3"/>
        <v/>
      </c>
      <c r="AT422" s="40" t="str">
        <f t="shared" si="4"/>
        <v/>
      </c>
      <c r="AU422" s="41" t="str">
        <f t="shared" si="5"/>
        <v/>
      </c>
      <c r="AV422" s="42" t="str">
        <f t="shared" si="6"/>
        <v/>
      </c>
      <c r="AW422" s="25"/>
      <c r="AX422" s="17"/>
      <c r="AY422" s="17"/>
      <c r="AZ422" s="17"/>
      <c r="BA422" s="17"/>
      <c r="BB422" s="17"/>
      <c r="BC422" s="17"/>
      <c r="BD422" s="17"/>
      <c r="BE422" s="17"/>
      <c r="BF422" s="17"/>
      <c r="BG422" s="17"/>
      <c r="BH422" s="17"/>
      <c r="BI422" s="17"/>
      <c r="BJ422" s="17"/>
      <c r="BK422" s="17"/>
      <c r="BL422" s="17"/>
      <c r="BM422" s="16"/>
      <c r="BN422" s="16"/>
      <c r="BO422" s="16"/>
    </row>
    <row r="423" ht="15.75" customHeight="1">
      <c r="A423" s="5"/>
      <c r="B423" s="37"/>
      <c r="C423" s="37"/>
      <c r="D423" s="35"/>
      <c r="E423" s="36"/>
      <c r="F423" s="37"/>
      <c r="G423" s="37"/>
      <c r="H423" s="37"/>
      <c r="I423" s="37"/>
      <c r="J423" s="37"/>
      <c r="K423" s="37"/>
      <c r="L423" s="37"/>
      <c r="M423" s="37"/>
      <c r="N423" s="37"/>
      <c r="O423" s="37"/>
      <c r="P423" s="37"/>
      <c r="Q423" s="38"/>
      <c r="R423" s="39"/>
      <c r="S423" s="39"/>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40" t="str">
        <f t="shared" si="2"/>
        <v/>
      </c>
      <c r="AS423" s="40" t="str">
        <f t="shared" si="3"/>
        <v/>
      </c>
      <c r="AT423" s="40" t="str">
        <f t="shared" si="4"/>
        <v/>
      </c>
      <c r="AU423" s="41" t="str">
        <f t="shared" si="5"/>
        <v/>
      </c>
      <c r="AV423" s="42" t="str">
        <f t="shared" si="6"/>
        <v/>
      </c>
      <c r="AW423" s="25"/>
      <c r="AX423" s="17"/>
      <c r="AY423" s="17"/>
      <c r="AZ423" s="17"/>
      <c r="BA423" s="17"/>
      <c r="BB423" s="17"/>
      <c r="BC423" s="17"/>
      <c r="BD423" s="17"/>
      <c r="BE423" s="17"/>
      <c r="BF423" s="17"/>
      <c r="BG423" s="17"/>
      <c r="BH423" s="17"/>
      <c r="BI423" s="17"/>
      <c r="BJ423" s="17"/>
      <c r="BK423" s="17"/>
      <c r="BL423" s="17"/>
      <c r="BM423" s="16"/>
      <c r="BN423" s="16"/>
      <c r="BO423" s="16"/>
    </row>
    <row r="424" ht="15.75" customHeight="1">
      <c r="A424" s="5"/>
      <c r="B424" s="37"/>
      <c r="C424" s="37"/>
      <c r="D424" s="35"/>
      <c r="E424" s="36"/>
      <c r="F424" s="37"/>
      <c r="G424" s="37"/>
      <c r="H424" s="37"/>
      <c r="I424" s="37"/>
      <c r="J424" s="37"/>
      <c r="K424" s="37"/>
      <c r="L424" s="37"/>
      <c r="M424" s="37"/>
      <c r="N424" s="37"/>
      <c r="O424" s="37"/>
      <c r="P424" s="37"/>
      <c r="Q424" s="38"/>
      <c r="R424" s="39"/>
      <c r="S424" s="39"/>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40" t="str">
        <f t="shared" si="2"/>
        <v/>
      </c>
      <c r="AS424" s="40" t="str">
        <f t="shared" si="3"/>
        <v/>
      </c>
      <c r="AT424" s="40" t="str">
        <f t="shared" si="4"/>
        <v/>
      </c>
      <c r="AU424" s="41" t="str">
        <f t="shared" si="5"/>
        <v/>
      </c>
      <c r="AV424" s="42" t="str">
        <f t="shared" si="6"/>
        <v/>
      </c>
      <c r="AW424" s="25"/>
      <c r="AX424" s="17"/>
      <c r="AY424" s="17"/>
      <c r="AZ424" s="17"/>
      <c r="BA424" s="17"/>
      <c r="BB424" s="17"/>
      <c r="BC424" s="17"/>
      <c r="BD424" s="17"/>
      <c r="BE424" s="17"/>
      <c r="BF424" s="17"/>
      <c r="BG424" s="17"/>
      <c r="BH424" s="17"/>
      <c r="BI424" s="17"/>
      <c r="BJ424" s="17"/>
      <c r="BK424" s="17"/>
      <c r="BL424" s="17"/>
      <c r="BM424" s="16"/>
      <c r="BN424" s="16"/>
      <c r="BO424" s="16"/>
    </row>
    <row r="425" ht="15.75" customHeight="1">
      <c r="A425" s="5"/>
      <c r="B425" s="37"/>
      <c r="C425" s="37"/>
      <c r="D425" s="35"/>
      <c r="E425" s="36"/>
      <c r="F425" s="37"/>
      <c r="G425" s="37"/>
      <c r="H425" s="37"/>
      <c r="I425" s="37"/>
      <c r="J425" s="37"/>
      <c r="K425" s="37"/>
      <c r="L425" s="37"/>
      <c r="M425" s="37"/>
      <c r="N425" s="37"/>
      <c r="O425" s="37"/>
      <c r="P425" s="37"/>
      <c r="Q425" s="38"/>
      <c r="R425" s="39"/>
      <c r="S425" s="39"/>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40" t="str">
        <f t="shared" si="2"/>
        <v/>
      </c>
      <c r="AS425" s="40" t="str">
        <f t="shared" si="3"/>
        <v/>
      </c>
      <c r="AT425" s="40" t="str">
        <f t="shared" si="4"/>
        <v/>
      </c>
      <c r="AU425" s="41" t="str">
        <f t="shared" si="5"/>
        <v/>
      </c>
      <c r="AV425" s="42" t="str">
        <f t="shared" si="6"/>
        <v/>
      </c>
      <c r="AW425" s="25"/>
      <c r="AX425" s="17"/>
      <c r="AY425" s="17"/>
      <c r="AZ425" s="17"/>
      <c r="BA425" s="17"/>
      <c r="BB425" s="17"/>
      <c r="BC425" s="17"/>
      <c r="BD425" s="17"/>
      <c r="BE425" s="17"/>
      <c r="BF425" s="17"/>
      <c r="BG425" s="17"/>
      <c r="BH425" s="17"/>
      <c r="BI425" s="17"/>
      <c r="BJ425" s="17"/>
      <c r="BK425" s="17"/>
      <c r="BL425" s="17"/>
      <c r="BM425" s="16"/>
      <c r="BN425" s="16"/>
      <c r="BO425" s="16"/>
    </row>
    <row r="426" ht="15.75" customHeight="1">
      <c r="A426" s="5"/>
      <c r="B426" s="37"/>
      <c r="C426" s="37"/>
      <c r="D426" s="35"/>
      <c r="E426" s="36"/>
      <c r="F426" s="37"/>
      <c r="G426" s="37"/>
      <c r="H426" s="37"/>
      <c r="I426" s="37"/>
      <c r="J426" s="37"/>
      <c r="K426" s="37"/>
      <c r="L426" s="37"/>
      <c r="M426" s="37"/>
      <c r="N426" s="37"/>
      <c r="O426" s="37"/>
      <c r="P426" s="37"/>
      <c r="Q426" s="38"/>
      <c r="R426" s="39"/>
      <c r="S426" s="39"/>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40" t="str">
        <f t="shared" si="2"/>
        <v/>
      </c>
      <c r="AS426" s="40" t="str">
        <f t="shared" si="3"/>
        <v/>
      </c>
      <c r="AT426" s="40" t="str">
        <f t="shared" si="4"/>
        <v/>
      </c>
      <c r="AU426" s="41" t="str">
        <f t="shared" si="5"/>
        <v/>
      </c>
      <c r="AV426" s="42" t="str">
        <f t="shared" si="6"/>
        <v/>
      </c>
      <c r="AW426" s="25"/>
      <c r="AX426" s="17"/>
      <c r="AY426" s="17"/>
      <c r="AZ426" s="17"/>
      <c r="BA426" s="17"/>
      <c r="BB426" s="17"/>
      <c r="BC426" s="17"/>
      <c r="BD426" s="17"/>
      <c r="BE426" s="17"/>
      <c r="BF426" s="17"/>
      <c r="BG426" s="17"/>
      <c r="BH426" s="17"/>
      <c r="BI426" s="17"/>
      <c r="BJ426" s="17"/>
      <c r="BK426" s="17"/>
      <c r="BL426" s="17"/>
      <c r="BM426" s="16"/>
      <c r="BN426" s="16"/>
      <c r="BO426" s="16"/>
    </row>
    <row r="427" ht="15.75" customHeight="1">
      <c r="A427" s="5"/>
      <c r="B427" s="37"/>
      <c r="C427" s="37"/>
      <c r="D427" s="35"/>
      <c r="E427" s="36"/>
      <c r="F427" s="37"/>
      <c r="G427" s="37"/>
      <c r="H427" s="37"/>
      <c r="I427" s="37"/>
      <c r="J427" s="37"/>
      <c r="K427" s="37"/>
      <c r="L427" s="37"/>
      <c r="M427" s="37"/>
      <c r="N427" s="37"/>
      <c r="O427" s="37"/>
      <c r="P427" s="37"/>
      <c r="Q427" s="38"/>
      <c r="R427" s="39"/>
      <c r="S427" s="39"/>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40" t="str">
        <f t="shared" si="2"/>
        <v/>
      </c>
      <c r="AS427" s="40" t="str">
        <f t="shared" si="3"/>
        <v/>
      </c>
      <c r="AT427" s="40" t="str">
        <f t="shared" si="4"/>
        <v/>
      </c>
      <c r="AU427" s="41" t="str">
        <f t="shared" si="5"/>
        <v/>
      </c>
      <c r="AV427" s="42" t="str">
        <f t="shared" si="6"/>
        <v/>
      </c>
      <c r="AW427" s="25"/>
      <c r="AX427" s="17"/>
      <c r="AY427" s="17"/>
      <c r="AZ427" s="17"/>
      <c r="BA427" s="17"/>
      <c r="BB427" s="17"/>
      <c r="BC427" s="17"/>
      <c r="BD427" s="17"/>
      <c r="BE427" s="17"/>
      <c r="BF427" s="17"/>
      <c r="BG427" s="17"/>
      <c r="BH427" s="17"/>
      <c r="BI427" s="17"/>
      <c r="BJ427" s="17"/>
      <c r="BK427" s="17"/>
      <c r="BL427" s="17"/>
      <c r="BM427" s="16"/>
      <c r="BN427" s="16"/>
      <c r="BO427" s="16"/>
    </row>
    <row r="428" ht="15.75" customHeight="1">
      <c r="A428" s="5"/>
      <c r="B428" s="37"/>
      <c r="C428" s="37"/>
      <c r="D428" s="35"/>
      <c r="E428" s="36"/>
      <c r="F428" s="37"/>
      <c r="G428" s="37"/>
      <c r="H428" s="37"/>
      <c r="I428" s="37"/>
      <c r="J428" s="37"/>
      <c r="K428" s="37"/>
      <c r="L428" s="37"/>
      <c r="M428" s="37"/>
      <c r="N428" s="37"/>
      <c r="O428" s="37"/>
      <c r="P428" s="37"/>
      <c r="Q428" s="38"/>
      <c r="R428" s="39"/>
      <c r="S428" s="39"/>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40" t="str">
        <f t="shared" si="2"/>
        <v/>
      </c>
      <c r="AS428" s="40" t="str">
        <f t="shared" si="3"/>
        <v/>
      </c>
      <c r="AT428" s="40" t="str">
        <f t="shared" si="4"/>
        <v/>
      </c>
      <c r="AU428" s="41" t="str">
        <f t="shared" si="5"/>
        <v/>
      </c>
      <c r="AV428" s="42" t="str">
        <f t="shared" si="6"/>
        <v/>
      </c>
      <c r="AW428" s="25"/>
      <c r="AX428" s="17"/>
      <c r="AY428" s="17"/>
      <c r="AZ428" s="17"/>
      <c r="BA428" s="17"/>
      <c r="BB428" s="17"/>
      <c r="BC428" s="17"/>
      <c r="BD428" s="17"/>
      <c r="BE428" s="17"/>
      <c r="BF428" s="17"/>
      <c r="BG428" s="17"/>
      <c r="BH428" s="17"/>
      <c r="BI428" s="17"/>
      <c r="BJ428" s="17"/>
      <c r="BK428" s="17"/>
      <c r="BL428" s="17"/>
      <c r="BM428" s="16"/>
      <c r="BN428" s="16"/>
      <c r="BO428" s="16"/>
    </row>
    <row r="429" ht="15.75" customHeight="1">
      <c r="A429" s="5"/>
      <c r="B429" s="37"/>
      <c r="C429" s="37"/>
      <c r="D429" s="35"/>
      <c r="E429" s="36"/>
      <c r="F429" s="37"/>
      <c r="G429" s="37"/>
      <c r="H429" s="37"/>
      <c r="I429" s="37"/>
      <c r="J429" s="37"/>
      <c r="K429" s="37"/>
      <c r="L429" s="37"/>
      <c r="M429" s="37"/>
      <c r="N429" s="37"/>
      <c r="O429" s="37"/>
      <c r="P429" s="37"/>
      <c r="Q429" s="38"/>
      <c r="R429" s="39"/>
      <c r="S429" s="39"/>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40" t="str">
        <f t="shared" si="2"/>
        <v/>
      </c>
      <c r="AS429" s="40" t="str">
        <f t="shared" si="3"/>
        <v/>
      </c>
      <c r="AT429" s="40" t="str">
        <f t="shared" si="4"/>
        <v/>
      </c>
      <c r="AU429" s="41" t="str">
        <f t="shared" si="5"/>
        <v/>
      </c>
      <c r="AV429" s="42" t="str">
        <f t="shared" si="6"/>
        <v/>
      </c>
      <c r="AW429" s="25"/>
      <c r="AX429" s="17"/>
      <c r="AY429" s="17"/>
      <c r="AZ429" s="17"/>
      <c r="BA429" s="17"/>
      <c r="BB429" s="17"/>
      <c r="BC429" s="17"/>
      <c r="BD429" s="17"/>
      <c r="BE429" s="17"/>
      <c r="BF429" s="17"/>
      <c r="BG429" s="17"/>
      <c r="BH429" s="17"/>
      <c r="BI429" s="17"/>
      <c r="BJ429" s="17"/>
      <c r="BK429" s="17"/>
      <c r="BL429" s="17"/>
      <c r="BM429" s="16"/>
      <c r="BN429" s="16"/>
      <c r="BO429" s="16"/>
    </row>
    <row r="430" ht="15.75" customHeight="1">
      <c r="A430" s="5"/>
      <c r="B430" s="37"/>
      <c r="C430" s="37"/>
      <c r="D430" s="35"/>
      <c r="E430" s="36"/>
      <c r="F430" s="37"/>
      <c r="G430" s="37"/>
      <c r="H430" s="37"/>
      <c r="I430" s="37"/>
      <c r="J430" s="37"/>
      <c r="K430" s="37"/>
      <c r="L430" s="37"/>
      <c r="M430" s="37"/>
      <c r="N430" s="37"/>
      <c r="O430" s="37"/>
      <c r="P430" s="37"/>
      <c r="Q430" s="38"/>
      <c r="R430" s="39"/>
      <c r="S430" s="39"/>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40" t="str">
        <f t="shared" si="2"/>
        <v/>
      </c>
      <c r="AS430" s="40" t="str">
        <f t="shared" si="3"/>
        <v/>
      </c>
      <c r="AT430" s="40" t="str">
        <f t="shared" si="4"/>
        <v/>
      </c>
      <c r="AU430" s="41" t="str">
        <f t="shared" si="5"/>
        <v/>
      </c>
      <c r="AV430" s="42" t="str">
        <f t="shared" si="6"/>
        <v/>
      </c>
      <c r="AW430" s="25"/>
      <c r="AX430" s="17"/>
      <c r="AY430" s="17"/>
      <c r="AZ430" s="17"/>
      <c r="BA430" s="17"/>
      <c r="BB430" s="17"/>
      <c r="BC430" s="17"/>
      <c r="BD430" s="17"/>
      <c r="BE430" s="17"/>
      <c r="BF430" s="17"/>
      <c r="BG430" s="17"/>
      <c r="BH430" s="17"/>
      <c r="BI430" s="17"/>
      <c r="BJ430" s="17"/>
      <c r="BK430" s="17"/>
      <c r="BL430" s="17"/>
      <c r="BM430" s="16"/>
      <c r="BN430" s="16"/>
      <c r="BO430" s="16"/>
    </row>
    <row r="431" ht="15.75" customHeight="1">
      <c r="A431" s="5"/>
      <c r="B431" s="37"/>
      <c r="C431" s="37"/>
      <c r="D431" s="35"/>
      <c r="E431" s="36"/>
      <c r="F431" s="37"/>
      <c r="G431" s="37"/>
      <c r="H431" s="37"/>
      <c r="I431" s="37"/>
      <c r="J431" s="37"/>
      <c r="K431" s="37"/>
      <c r="L431" s="37"/>
      <c r="M431" s="37"/>
      <c r="N431" s="37"/>
      <c r="O431" s="37"/>
      <c r="P431" s="37"/>
      <c r="Q431" s="38"/>
      <c r="R431" s="39"/>
      <c r="S431" s="39"/>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40" t="str">
        <f t="shared" si="2"/>
        <v/>
      </c>
      <c r="AS431" s="40" t="str">
        <f t="shared" si="3"/>
        <v/>
      </c>
      <c r="AT431" s="40" t="str">
        <f t="shared" si="4"/>
        <v/>
      </c>
      <c r="AU431" s="41" t="str">
        <f t="shared" si="5"/>
        <v/>
      </c>
      <c r="AV431" s="42" t="str">
        <f t="shared" si="6"/>
        <v/>
      </c>
      <c r="AW431" s="25"/>
      <c r="AX431" s="17"/>
      <c r="AY431" s="17"/>
      <c r="AZ431" s="17"/>
      <c r="BA431" s="17"/>
      <c r="BB431" s="17"/>
      <c r="BC431" s="17"/>
      <c r="BD431" s="17"/>
      <c r="BE431" s="17"/>
      <c r="BF431" s="17"/>
      <c r="BG431" s="17"/>
      <c r="BH431" s="17"/>
      <c r="BI431" s="17"/>
      <c r="BJ431" s="17"/>
      <c r="BK431" s="17"/>
      <c r="BL431" s="17"/>
      <c r="BM431" s="16"/>
      <c r="BN431" s="16"/>
      <c r="BO431" s="16"/>
    </row>
    <row r="432" ht="15.75" customHeight="1">
      <c r="A432" s="5"/>
      <c r="B432" s="37"/>
      <c r="C432" s="37"/>
      <c r="D432" s="35"/>
      <c r="E432" s="36"/>
      <c r="F432" s="37"/>
      <c r="G432" s="37"/>
      <c r="H432" s="37"/>
      <c r="I432" s="37"/>
      <c r="J432" s="37"/>
      <c r="K432" s="37"/>
      <c r="L432" s="37"/>
      <c r="M432" s="37"/>
      <c r="N432" s="37"/>
      <c r="O432" s="37"/>
      <c r="P432" s="37"/>
      <c r="Q432" s="38"/>
      <c r="R432" s="39"/>
      <c r="S432" s="39"/>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40" t="str">
        <f t="shared" si="2"/>
        <v/>
      </c>
      <c r="AS432" s="40" t="str">
        <f t="shared" si="3"/>
        <v/>
      </c>
      <c r="AT432" s="40" t="str">
        <f t="shared" si="4"/>
        <v/>
      </c>
      <c r="AU432" s="41" t="str">
        <f t="shared" si="5"/>
        <v/>
      </c>
      <c r="AV432" s="42" t="str">
        <f t="shared" si="6"/>
        <v/>
      </c>
      <c r="AW432" s="25"/>
      <c r="AX432" s="17"/>
      <c r="AY432" s="17"/>
      <c r="AZ432" s="17"/>
      <c r="BA432" s="17"/>
      <c r="BB432" s="17"/>
      <c r="BC432" s="17"/>
      <c r="BD432" s="17"/>
      <c r="BE432" s="17"/>
      <c r="BF432" s="17"/>
      <c r="BG432" s="17"/>
      <c r="BH432" s="17"/>
      <c r="BI432" s="17"/>
      <c r="BJ432" s="17"/>
      <c r="BK432" s="17"/>
      <c r="BL432" s="17"/>
      <c r="BM432" s="16"/>
      <c r="BN432" s="16"/>
      <c r="BO432" s="16"/>
    </row>
    <row r="433" ht="15.75" customHeight="1">
      <c r="A433" s="5"/>
      <c r="B433" s="37"/>
      <c r="C433" s="37"/>
      <c r="D433" s="35"/>
      <c r="E433" s="36"/>
      <c r="F433" s="37"/>
      <c r="G433" s="37"/>
      <c r="H433" s="37"/>
      <c r="I433" s="37"/>
      <c r="J433" s="37"/>
      <c r="K433" s="37"/>
      <c r="L433" s="37"/>
      <c r="M433" s="37"/>
      <c r="N433" s="37"/>
      <c r="O433" s="37"/>
      <c r="P433" s="37"/>
      <c r="Q433" s="38"/>
      <c r="R433" s="39"/>
      <c r="S433" s="39"/>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40" t="str">
        <f t="shared" si="2"/>
        <v/>
      </c>
      <c r="AS433" s="40" t="str">
        <f t="shared" si="3"/>
        <v/>
      </c>
      <c r="AT433" s="40" t="str">
        <f t="shared" si="4"/>
        <v/>
      </c>
      <c r="AU433" s="41" t="str">
        <f t="shared" si="5"/>
        <v/>
      </c>
      <c r="AV433" s="42" t="str">
        <f t="shared" si="6"/>
        <v/>
      </c>
      <c r="AW433" s="25"/>
      <c r="AX433" s="17"/>
      <c r="AY433" s="17"/>
      <c r="AZ433" s="17"/>
      <c r="BA433" s="17"/>
      <c r="BB433" s="17"/>
      <c r="BC433" s="17"/>
      <c r="BD433" s="17"/>
      <c r="BE433" s="17"/>
      <c r="BF433" s="17"/>
      <c r="BG433" s="17"/>
      <c r="BH433" s="17"/>
      <c r="BI433" s="17"/>
      <c r="BJ433" s="17"/>
      <c r="BK433" s="17"/>
      <c r="BL433" s="17"/>
      <c r="BM433" s="16"/>
      <c r="BN433" s="16"/>
      <c r="BO433" s="16"/>
    </row>
    <row r="434" ht="15.75" customHeight="1">
      <c r="A434" s="5"/>
      <c r="B434" s="37"/>
      <c r="C434" s="37"/>
      <c r="D434" s="35"/>
      <c r="E434" s="36"/>
      <c r="F434" s="37"/>
      <c r="G434" s="37"/>
      <c r="H434" s="37"/>
      <c r="I434" s="37"/>
      <c r="J434" s="37"/>
      <c r="K434" s="37"/>
      <c r="L434" s="37"/>
      <c r="M434" s="37"/>
      <c r="N434" s="37"/>
      <c r="O434" s="37"/>
      <c r="P434" s="37"/>
      <c r="Q434" s="38"/>
      <c r="R434" s="39"/>
      <c r="S434" s="39"/>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40" t="str">
        <f t="shared" si="2"/>
        <v/>
      </c>
      <c r="AS434" s="40" t="str">
        <f t="shared" si="3"/>
        <v/>
      </c>
      <c r="AT434" s="40" t="str">
        <f t="shared" si="4"/>
        <v/>
      </c>
      <c r="AU434" s="41" t="str">
        <f t="shared" si="5"/>
        <v/>
      </c>
      <c r="AV434" s="42" t="str">
        <f t="shared" si="6"/>
        <v/>
      </c>
      <c r="AW434" s="25"/>
      <c r="AX434" s="17"/>
      <c r="AY434" s="17"/>
      <c r="AZ434" s="17"/>
      <c r="BA434" s="17"/>
      <c r="BB434" s="17"/>
      <c r="BC434" s="17"/>
      <c r="BD434" s="17"/>
      <c r="BE434" s="17"/>
      <c r="BF434" s="17"/>
      <c r="BG434" s="17"/>
      <c r="BH434" s="17"/>
      <c r="BI434" s="17"/>
      <c r="BJ434" s="17"/>
      <c r="BK434" s="17"/>
      <c r="BL434" s="17"/>
      <c r="BM434" s="16"/>
      <c r="BN434" s="16"/>
      <c r="BO434" s="16"/>
    </row>
    <row r="435" ht="15.75" customHeight="1">
      <c r="A435" s="5"/>
      <c r="B435" s="37"/>
      <c r="C435" s="37"/>
      <c r="D435" s="35"/>
      <c r="E435" s="36"/>
      <c r="F435" s="37"/>
      <c r="G435" s="37"/>
      <c r="H435" s="37"/>
      <c r="I435" s="37"/>
      <c r="J435" s="37"/>
      <c r="K435" s="37"/>
      <c r="L435" s="37"/>
      <c r="M435" s="37"/>
      <c r="N435" s="37"/>
      <c r="O435" s="37"/>
      <c r="P435" s="37"/>
      <c r="Q435" s="38"/>
      <c r="R435" s="39"/>
      <c r="S435" s="39"/>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40" t="str">
        <f t="shared" si="2"/>
        <v/>
      </c>
      <c r="AS435" s="40" t="str">
        <f t="shared" si="3"/>
        <v/>
      </c>
      <c r="AT435" s="40" t="str">
        <f t="shared" si="4"/>
        <v/>
      </c>
      <c r="AU435" s="41" t="str">
        <f t="shared" si="5"/>
        <v/>
      </c>
      <c r="AV435" s="42" t="str">
        <f t="shared" si="6"/>
        <v/>
      </c>
      <c r="AW435" s="25"/>
      <c r="AX435" s="17"/>
      <c r="AY435" s="17"/>
      <c r="AZ435" s="17"/>
      <c r="BA435" s="17"/>
      <c r="BB435" s="17"/>
      <c r="BC435" s="17"/>
      <c r="BD435" s="17"/>
      <c r="BE435" s="17"/>
      <c r="BF435" s="17"/>
      <c r="BG435" s="17"/>
      <c r="BH435" s="17"/>
      <c r="BI435" s="17"/>
      <c r="BJ435" s="17"/>
      <c r="BK435" s="17"/>
      <c r="BL435" s="17"/>
      <c r="BM435" s="16"/>
      <c r="BN435" s="16"/>
      <c r="BO435" s="16"/>
    </row>
    <row r="436" ht="15.75" customHeight="1">
      <c r="A436" s="5"/>
      <c r="B436" s="37"/>
      <c r="C436" s="37"/>
      <c r="D436" s="35"/>
      <c r="E436" s="36"/>
      <c r="F436" s="37"/>
      <c r="G436" s="37"/>
      <c r="H436" s="37"/>
      <c r="I436" s="37"/>
      <c r="J436" s="37"/>
      <c r="K436" s="37"/>
      <c r="L436" s="37"/>
      <c r="M436" s="37"/>
      <c r="N436" s="37"/>
      <c r="O436" s="37"/>
      <c r="P436" s="37"/>
      <c r="Q436" s="38"/>
      <c r="R436" s="39"/>
      <c r="S436" s="39"/>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40" t="str">
        <f t="shared" si="2"/>
        <v/>
      </c>
      <c r="AS436" s="40" t="str">
        <f t="shared" si="3"/>
        <v/>
      </c>
      <c r="AT436" s="40" t="str">
        <f t="shared" si="4"/>
        <v/>
      </c>
      <c r="AU436" s="41" t="str">
        <f t="shared" si="5"/>
        <v/>
      </c>
      <c r="AV436" s="42" t="str">
        <f t="shared" si="6"/>
        <v/>
      </c>
      <c r="AW436" s="25"/>
      <c r="AX436" s="17"/>
      <c r="AY436" s="17"/>
      <c r="AZ436" s="17"/>
      <c r="BA436" s="17"/>
      <c r="BB436" s="17"/>
      <c r="BC436" s="17"/>
      <c r="BD436" s="17"/>
      <c r="BE436" s="17"/>
      <c r="BF436" s="17"/>
      <c r="BG436" s="17"/>
      <c r="BH436" s="17"/>
      <c r="BI436" s="17"/>
      <c r="BJ436" s="17"/>
      <c r="BK436" s="17"/>
      <c r="BL436" s="17"/>
      <c r="BM436" s="16"/>
      <c r="BN436" s="16"/>
      <c r="BO436" s="16"/>
    </row>
    <row r="437" ht="15.75" customHeight="1">
      <c r="A437" s="5"/>
      <c r="B437" s="37"/>
      <c r="C437" s="37"/>
      <c r="D437" s="35"/>
      <c r="E437" s="36"/>
      <c r="F437" s="37"/>
      <c r="G437" s="37"/>
      <c r="H437" s="37"/>
      <c r="I437" s="37"/>
      <c r="J437" s="37"/>
      <c r="K437" s="37"/>
      <c r="L437" s="37"/>
      <c r="M437" s="37"/>
      <c r="N437" s="37"/>
      <c r="O437" s="37"/>
      <c r="P437" s="37"/>
      <c r="Q437" s="38"/>
      <c r="R437" s="39"/>
      <c r="S437" s="39"/>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40" t="str">
        <f t="shared" si="2"/>
        <v/>
      </c>
      <c r="AS437" s="40" t="str">
        <f t="shared" si="3"/>
        <v/>
      </c>
      <c r="AT437" s="40" t="str">
        <f t="shared" si="4"/>
        <v/>
      </c>
      <c r="AU437" s="41" t="str">
        <f t="shared" si="5"/>
        <v/>
      </c>
      <c r="AV437" s="42" t="str">
        <f t="shared" si="6"/>
        <v/>
      </c>
      <c r="AW437" s="25"/>
      <c r="AX437" s="17"/>
      <c r="AY437" s="17"/>
      <c r="AZ437" s="17"/>
      <c r="BA437" s="17"/>
      <c r="BB437" s="17"/>
      <c r="BC437" s="17"/>
      <c r="BD437" s="17"/>
      <c r="BE437" s="17"/>
      <c r="BF437" s="17"/>
      <c r="BG437" s="17"/>
      <c r="BH437" s="17"/>
      <c r="BI437" s="17"/>
      <c r="BJ437" s="17"/>
      <c r="BK437" s="17"/>
      <c r="BL437" s="17"/>
      <c r="BM437" s="16"/>
      <c r="BN437" s="16"/>
      <c r="BO437" s="16"/>
    </row>
    <row r="438" ht="15.75" customHeight="1">
      <c r="A438" s="5"/>
      <c r="B438" s="37"/>
      <c r="C438" s="37"/>
      <c r="D438" s="35"/>
      <c r="E438" s="36"/>
      <c r="F438" s="37"/>
      <c r="G438" s="37"/>
      <c r="H438" s="37"/>
      <c r="I438" s="37"/>
      <c r="J438" s="37"/>
      <c r="K438" s="37"/>
      <c r="L438" s="37"/>
      <c r="M438" s="37"/>
      <c r="N438" s="37"/>
      <c r="O438" s="37"/>
      <c r="P438" s="37"/>
      <c r="Q438" s="38"/>
      <c r="R438" s="39"/>
      <c r="S438" s="39"/>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40" t="str">
        <f t="shared" si="2"/>
        <v/>
      </c>
      <c r="AS438" s="40" t="str">
        <f t="shared" si="3"/>
        <v/>
      </c>
      <c r="AT438" s="40" t="str">
        <f t="shared" si="4"/>
        <v/>
      </c>
      <c r="AU438" s="41" t="str">
        <f t="shared" si="5"/>
        <v/>
      </c>
      <c r="AV438" s="42" t="str">
        <f t="shared" si="6"/>
        <v/>
      </c>
      <c r="AW438" s="25"/>
      <c r="AX438" s="17"/>
      <c r="AY438" s="17"/>
      <c r="AZ438" s="17"/>
      <c r="BA438" s="17"/>
      <c r="BB438" s="17"/>
      <c r="BC438" s="17"/>
      <c r="BD438" s="17"/>
      <c r="BE438" s="17"/>
      <c r="BF438" s="17"/>
      <c r="BG438" s="17"/>
      <c r="BH438" s="17"/>
      <c r="BI438" s="17"/>
      <c r="BJ438" s="17"/>
      <c r="BK438" s="17"/>
      <c r="BL438" s="17"/>
      <c r="BM438" s="16"/>
      <c r="BN438" s="16"/>
      <c r="BO438" s="16"/>
    </row>
    <row r="439" ht="15.75" customHeight="1">
      <c r="A439" s="5"/>
      <c r="B439" s="37"/>
      <c r="C439" s="37"/>
      <c r="D439" s="35"/>
      <c r="E439" s="36"/>
      <c r="F439" s="37"/>
      <c r="G439" s="37"/>
      <c r="H439" s="37"/>
      <c r="I439" s="37"/>
      <c r="J439" s="37"/>
      <c r="K439" s="37"/>
      <c r="L439" s="37"/>
      <c r="M439" s="37"/>
      <c r="N439" s="37"/>
      <c r="O439" s="37"/>
      <c r="P439" s="37"/>
      <c r="Q439" s="38"/>
      <c r="R439" s="39"/>
      <c r="S439" s="39"/>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40" t="str">
        <f t="shared" si="2"/>
        <v/>
      </c>
      <c r="AS439" s="40" t="str">
        <f t="shared" si="3"/>
        <v/>
      </c>
      <c r="AT439" s="40" t="str">
        <f t="shared" si="4"/>
        <v/>
      </c>
      <c r="AU439" s="41" t="str">
        <f t="shared" si="5"/>
        <v/>
      </c>
      <c r="AV439" s="42" t="str">
        <f t="shared" si="6"/>
        <v/>
      </c>
      <c r="AW439" s="25"/>
      <c r="AX439" s="17"/>
      <c r="AY439" s="17"/>
      <c r="AZ439" s="17"/>
      <c r="BA439" s="17"/>
      <c r="BB439" s="17"/>
      <c r="BC439" s="17"/>
      <c r="BD439" s="17"/>
      <c r="BE439" s="17"/>
      <c r="BF439" s="17"/>
      <c r="BG439" s="17"/>
      <c r="BH439" s="17"/>
      <c r="BI439" s="17"/>
      <c r="BJ439" s="17"/>
      <c r="BK439" s="17"/>
      <c r="BL439" s="17"/>
      <c r="BM439" s="16"/>
      <c r="BN439" s="16"/>
      <c r="BO439" s="16"/>
    </row>
    <row r="440" ht="15.75" customHeight="1">
      <c r="A440" s="5"/>
      <c r="B440" s="37"/>
      <c r="C440" s="37"/>
      <c r="D440" s="35"/>
      <c r="E440" s="36"/>
      <c r="F440" s="37"/>
      <c r="G440" s="37"/>
      <c r="H440" s="37"/>
      <c r="I440" s="37"/>
      <c r="J440" s="37"/>
      <c r="K440" s="37"/>
      <c r="L440" s="37"/>
      <c r="M440" s="37"/>
      <c r="N440" s="37"/>
      <c r="O440" s="37"/>
      <c r="P440" s="37"/>
      <c r="Q440" s="38"/>
      <c r="R440" s="39"/>
      <c r="S440" s="39"/>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40" t="str">
        <f t="shared" si="2"/>
        <v/>
      </c>
      <c r="AS440" s="40" t="str">
        <f t="shared" si="3"/>
        <v/>
      </c>
      <c r="AT440" s="40" t="str">
        <f t="shared" si="4"/>
        <v/>
      </c>
      <c r="AU440" s="41" t="str">
        <f t="shared" si="5"/>
        <v/>
      </c>
      <c r="AV440" s="42" t="str">
        <f t="shared" si="6"/>
        <v/>
      </c>
      <c r="AW440" s="25"/>
      <c r="AX440" s="17"/>
      <c r="AY440" s="17"/>
      <c r="AZ440" s="17"/>
      <c r="BA440" s="17"/>
      <c r="BB440" s="17"/>
      <c r="BC440" s="17"/>
      <c r="BD440" s="17"/>
      <c r="BE440" s="17"/>
      <c r="BF440" s="17"/>
      <c r="BG440" s="17"/>
      <c r="BH440" s="17"/>
      <c r="BI440" s="17"/>
      <c r="BJ440" s="17"/>
      <c r="BK440" s="17"/>
      <c r="BL440" s="17"/>
      <c r="BM440" s="16"/>
      <c r="BN440" s="16"/>
      <c r="BO440" s="16"/>
    </row>
    <row r="441" ht="15.75" customHeight="1">
      <c r="A441" s="5"/>
      <c r="B441" s="37"/>
      <c r="C441" s="37"/>
      <c r="D441" s="35"/>
      <c r="E441" s="36"/>
      <c r="F441" s="37"/>
      <c r="G441" s="37"/>
      <c r="H441" s="37"/>
      <c r="I441" s="37"/>
      <c r="J441" s="37"/>
      <c r="K441" s="37"/>
      <c r="L441" s="37"/>
      <c r="M441" s="37"/>
      <c r="N441" s="37"/>
      <c r="O441" s="37"/>
      <c r="P441" s="37"/>
      <c r="Q441" s="38"/>
      <c r="R441" s="39"/>
      <c r="S441" s="39"/>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40" t="str">
        <f t="shared" si="2"/>
        <v/>
      </c>
      <c r="AS441" s="40" t="str">
        <f t="shared" si="3"/>
        <v/>
      </c>
      <c r="AT441" s="40" t="str">
        <f t="shared" si="4"/>
        <v/>
      </c>
      <c r="AU441" s="41" t="str">
        <f t="shared" si="5"/>
        <v/>
      </c>
      <c r="AV441" s="42" t="str">
        <f t="shared" si="6"/>
        <v/>
      </c>
      <c r="AW441" s="25"/>
      <c r="AX441" s="17"/>
      <c r="AY441" s="17"/>
      <c r="AZ441" s="17"/>
      <c r="BA441" s="17"/>
      <c r="BB441" s="17"/>
      <c r="BC441" s="17"/>
      <c r="BD441" s="17"/>
      <c r="BE441" s="17"/>
      <c r="BF441" s="17"/>
      <c r="BG441" s="17"/>
      <c r="BH441" s="17"/>
      <c r="BI441" s="17"/>
      <c r="BJ441" s="17"/>
      <c r="BK441" s="17"/>
      <c r="BL441" s="17"/>
      <c r="BM441" s="16"/>
      <c r="BN441" s="16"/>
      <c r="BO441" s="16"/>
    </row>
    <row r="442" ht="15.75" customHeight="1">
      <c r="A442" s="5"/>
      <c r="B442" s="37"/>
      <c r="C442" s="37"/>
      <c r="D442" s="35"/>
      <c r="E442" s="36"/>
      <c r="F442" s="37"/>
      <c r="G442" s="37"/>
      <c r="H442" s="37"/>
      <c r="I442" s="37"/>
      <c r="J442" s="37"/>
      <c r="K442" s="37"/>
      <c r="L442" s="37"/>
      <c r="M442" s="37"/>
      <c r="N442" s="37"/>
      <c r="O442" s="37"/>
      <c r="P442" s="37"/>
      <c r="Q442" s="38"/>
      <c r="R442" s="39"/>
      <c r="S442" s="39"/>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40" t="str">
        <f t="shared" si="2"/>
        <v/>
      </c>
      <c r="AS442" s="40" t="str">
        <f t="shared" si="3"/>
        <v/>
      </c>
      <c r="AT442" s="40" t="str">
        <f t="shared" si="4"/>
        <v/>
      </c>
      <c r="AU442" s="41" t="str">
        <f t="shared" si="5"/>
        <v/>
      </c>
      <c r="AV442" s="42" t="str">
        <f t="shared" si="6"/>
        <v/>
      </c>
      <c r="AW442" s="25"/>
      <c r="AX442" s="17"/>
      <c r="AY442" s="17"/>
      <c r="AZ442" s="17"/>
      <c r="BA442" s="17"/>
      <c r="BB442" s="17"/>
      <c r="BC442" s="17"/>
      <c r="BD442" s="17"/>
      <c r="BE442" s="17"/>
      <c r="BF442" s="17"/>
      <c r="BG442" s="17"/>
      <c r="BH442" s="17"/>
      <c r="BI442" s="17"/>
      <c r="BJ442" s="17"/>
      <c r="BK442" s="17"/>
      <c r="BL442" s="17"/>
      <c r="BM442" s="16"/>
      <c r="BN442" s="16"/>
      <c r="BO442" s="16"/>
    </row>
    <row r="443" ht="15.75" customHeight="1">
      <c r="A443" s="5"/>
      <c r="B443" s="37"/>
      <c r="C443" s="37"/>
      <c r="D443" s="35"/>
      <c r="E443" s="36"/>
      <c r="F443" s="37"/>
      <c r="G443" s="37"/>
      <c r="H443" s="37"/>
      <c r="I443" s="37"/>
      <c r="J443" s="37"/>
      <c r="K443" s="37"/>
      <c r="L443" s="37"/>
      <c r="M443" s="37"/>
      <c r="N443" s="37"/>
      <c r="O443" s="37"/>
      <c r="P443" s="37"/>
      <c r="Q443" s="38"/>
      <c r="R443" s="39"/>
      <c r="S443" s="39"/>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40" t="str">
        <f t="shared" si="2"/>
        <v/>
      </c>
      <c r="AS443" s="40" t="str">
        <f t="shared" si="3"/>
        <v/>
      </c>
      <c r="AT443" s="40" t="str">
        <f t="shared" si="4"/>
        <v/>
      </c>
      <c r="AU443" s="41" t="str">
        <f t="shared" si="5"/>
        <v/>
      </c>
      <c r="AV443" s="42" t="str">
        <f t="shared" si="6"/>
        <v/>
      </c>
      <c r="AW443" s="25"/>
      <c r="AX443" s="17"/>
      <c r="AY443" s="17"/>
      <c r="AZ443" s="17"/>
      <c r="BA443" s="17"/>
      <c r="BB443" s="17"/>
      <c r="BC443" s="17"/>
      <c r="BD443" s="17"/>
      <c r="BE443" s="17"/>
      <c r="BF443" s="17"/>
      <c r="BG443" s="17"/>
      <c r="BH443" s="17"/>
      <c r="BI443" s="17"/>
      <c r="BJ443" s="17"/>
      <c r="BK443" s="17"/>
      <c r="BL443" s="17"/>
      <c r="BM443" s="16"/>
      <c r="BN443" s="16"/>
      <c r="BO443" s="16"/>
    </row>
    <row r="444" ht="15.75" customHeight="1">
      <c r="A444" s="5"/>
      <c r="B444" s="37"/>
      <c r="C444" s="37"/>
      <c r="D444" s="35"/>
      <c r="E444" s="36"/>
      <c r="F444" s="37"/>
      <c r="G444" s="37"/>
      <c r="H444" s="37"/>
      <c r="I444" s="37"/>
      <c r="J444" s="37"/>
      <c r="K444" s="37"/>
      <c r="L444" s="37"/>
      <c r="M444" s="37"/>
      <c r="N444" s="37"/>
      <c r="O444" s="37"/>
      <c r="P444" s="37"/>
      <c r="Q444" s="38"/>
      <c r="R444" s="39"/>
      <c r="S444" s="39"/>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40" t="str">
        <f t="shared" si="2"/>
        <v/>
      </c>
      <c r="AS444" s="40" t="str">
        <f t="shared" si="3"/>
        <v/>
      </c>
      <c r="AT444" s="40" t="str">
        <f t="shared" si="4"/>
        <v/>
      </c>
      <c r="AU444" s="41" t="str">
        <f t="shared" si="5"/>
        <v/>
      </c>
      <c r="AV444" s="42" t="str">
        <f t="shared" si="6"/>
        <v/>
      </c>
      <c r="AW444" s="25"/>
      <c r="AX444" s="17"/>
      <c r="AY444" s="17"/>
      <c r="AZ444" s="17"/>
      <c r="BA444" s="17"/>
      <c r="BB444" s="17"/>
      <c r="BC444" s="17"/>
      <c r="BD444" s="17"/>
      <c r="BE444" s="17"/>
      <c r="BF444" s="17"/>
      <c r="BG444" s="17"/>
      <c r="BH444" s="17"/>
      <c r="BI444" s="17"/>
      <c r="BJ444" s="17"/>
      <c r="BK444" s="17"/>
      <c r="BL444" s="17"/>
      <c r="BM444" s="16"/>
      <c r="BN444" s="16"/>
      <c r="BO444" s="16"/>
    </row>
    <row r="445" ht="15.75" customHeight="1">
      <c r="A445" s="5"/>
      <c r="B445" s="37"/>
      <c r="C445" s="37"/>
      <c r="D445" s="35"/>
      <c r="E445" s="36"/>
      <c r="F445" s="37"/>
      <c r="G445" s="37"/>
      <c r="H445" s="37"/>
      <c r="I445" s="37"/>
      <c r="J445" s="37"/>
      <c r="K445" s="37"/>
      <c r="L445" s="37"/>
      <c r="M445" s="37"/>
      <c r="N445" s="37"/>
      <c r="O445" s="37"/>
      <c r="P445" s="37"/>
      <c r="Q445" s="38"/>
      <c r="R445" s="39"/>
      <c r="S445" s="39"/>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40" t="str">
        <f t="shared" si="2"/>
        <v/>
      </c>
      <c r="AS445" s="40" t="str">
        <f t="shared" si="3"/>
        <v/>
      </c>
      <c r="AT445" s="40" t="str">
        <f t="shared" si="4"/>
        <v/>
      </c>
      <c r="AU445" s="41" t="str">
        <f t="shared" si="5"/>
        <v/>
      </c>
      <c r="AV445" s="42" t="str">
        <f t="shared" si="6"/>
        <v/>
      </c>
      <c r="AW445" s="25"/>
      <c r="AX445" s="17"/>
      <c r="AY445" s="17"/>
      <c r="AZ445" s="17"/>
      <c r="BA445" s="17"/>
      <c r="BB445" s="17"/>
      <c r="BC445" s="17"/>
      <c r="BD445" s="17"/>
      <c r="BE445" s="17"/>
      <c r="BF445" s="17"/>
      <c r="BG445" s="17"/>
      <c r="BH445" s="17"/>
      <c r="BI445" s="17"/>
      <c r="BJ445" s="17"/>
      <c r="BK445" s="17"/>
      <c r="BL445" s="17"/>
      <c r="BM445" s="16"/>
      <c r="BN445" s="16"/>
      <c r="BO445" s="16"/>
    </row>
    <row r="446" ht="15.75" customHeight="1">
      <c r="A446" s="5"/>
      <c r="B446" s="37"/>
      <c r="C446" s="37"/>
      <c r="D446" s="35"/>
      <c r="E446" s="36"/>
      <c r="F446" s="37"/>
      <c r="G446" s="37"/>
      <c r="H446" s="37"/>
      <c r="I446" s="37"/>
      <c r="J446" s="37"/>
      <c r="K446" s="37"/>
      <c r="L446" s="37"/>
      <c r="M446" s="37"/>
      <c r="N446" s="37"/>
      <c r="O446" s="37"/>
      <c r="P446" s="37"/>
      <c r="Q446" s="38"/>
      <c r="R446" s="39"/>
      <c r="S446" s="39"/>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40" t="str">
        <f t="shared" si="2"/>
        <v/>
      </c>
      <c r="AS446" s="40" t="str">
        <f t="shared" si="3"/>
        <v/>
      </c>
      <c r="AT446" s="40" t="str">
        <f t="shared" si="4"/>
        <v/>
      </c>
      <c r="AU446" s="41" t="str">
        <f t="shared" si="5"/>
        <v/>
      </c>
      <c r="AV446" s="42" t="str">
        <f t="shared" si="6"/>
        <v/>
      </c>
      <c r="AW446" s="25"/>
      <c r="AX446" s="17"/>
      <c r="AY446" s="17"/>
      <c r="AZ446" s="17"/>
      <c r="BA446" s="17"/>
      <c r="BB446" s="17"/>
      <c r="BC446" s="17"/>
      <c r="BD446" s="17"/>
      <c r="BE446" s="17"/>
      <c r="BF446" s="17"/>
      <c r="BG446" s="17"/>
      <c r="BH446" s="17"/>
      <c r="BI446" s="17"/>
      <c r="BJ446" s="17"/>
      <c r="BK446" s="17"/>
      <c r="BL446" s="17"/>
      <c r="BM446" s="16"/>
      <c r="BN446" s="16"/>
      <c r="BO446" s="16"/>
    </row>
    <row r="447" ht="15.75" customHeight="1">
      <c r="A447" s="5"/>
      <c r="B447" s="37"/>
      <c r="C447" s="37"/>
      <c r="D447" s="35"/>
      <c r="E447" s="36"/>
      <c r="F447" s="37"/>
      <c r="G447" s="37"/>
      <c r="H447" s="37"/>
      <c r="I447" s="37"/>
      <c r="J447" s="37"/>
      <c r="K447" s="37"/>
      <c r="L447" s="37"/>
      <c r="M447" s="37"/>
      <c r="N447" s="37"/>
      <c r="O447" s="37"/>
      <c r="P447" s="37"/>
      <c r="Q447" s="38"/>
      <c r="R447" s="39"/>
      <c r="S447" s="39"/>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40" t="str">
        <f t="shared" si="2"/>
        <v/>
      </c>
      <c r="AS447" s="40" t="str">
        <f t="shared" si="3"/>
        <v/>
      </c>
      <c r="AT447" s="40" t="str">
        <f t="shared" si="4"/>
        <v/>
      </c>
      <c r="AU447" s="41" t="str">
        <f t="shared" si="5"/>
        <v/>
      </c>
      <c r="AV447" s="42" t="str">
        <f t="shared" si="6"/>
        <v/>
      </c>
      <c r="AW447" s="25"/>
      <c r="AX447" s="17"/>
      <c r="AY447" s="17"/>
      <c r="AZ447" s="17"/>
      <c r="BA447" s="17"/>
      <c r="BB447" s="17"/>
      <c r="BC447" s="17"/>
      <c r="BD447" s="17"/>
      <c r="BE447" s="17"/>
      <c r="BF447" s="17"/>
      <c r="BG447" s="17"/>
      <c r="BH447" s="17"/>
      <c r="BI447" s="17"/>
      <c r="BJ447" s="17"/>
      <c r="BK447" s="17"/>
      <c r="BL447" s="17"/>
      <c r="BM447" s="16"/>
      <c r="BN447" s="16"/>
      <c r="BO447" s="16"/>
    </row>
    <row r="448" ht="15.75" customHeight="1">
      <c r="A448" s="5"/>
      <c r="B448" s="37"/>
      <c r="C448" s="37"/>
      <c r="D448" s="35"/>
      <c r="E448" s="36"/>
      <c r="F448" s="37"/>
      <c r="G448" s="37"/>
      <c r="H448" s="37"/>
      <c r="I448" s="37"/>
      <c r="J448" s="37"/>
      <c r="K448" s="37"/>
      <c r="L448" s="37"/>
      <c r="M448" s="37"/>
      <c r="N448" s="37"/>
      <c r="O448" s="37"/>
      <c r="P448" s="37"/>
      <c r="Q448" s="38"/>
      <c r="R448" s="39"/>
      <c r="S448" s="39"/>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40" t="str">
        <f t="shared" si="2"/>
        <v/>
      </c>
      <c r="AS448" s="40" t="str">
        <f t="shared" si="3"/>
        <v/>
      </c>
      <c r="AT448" s="40" t="str">
        <f t="shared" si="4"/>
        <v/>
      </c>
      <c r="AU448" s="41" t="str">
        <f t="shared" si="5"/>
        <v/>
      </c>
      <c r="AV448" s="42" t="str">
        <f t="shared" si="6"/>
        <v/>
      </c>
      <c r="AW448" s="25"/>
      <c r="AX448" s="17"/>
      <c r="AY448" s="17"/>
      <c r="AZ448" s="17"/>
      <c r="BA448" s="17"/>
      <c r="BB448" s="17"/>
      <c r="BC448" s="17"/>
      <c r="BD448" s="17"/>
      <c r="BE448" s="17"/>
      <c r="BF448" s="17"/>
      <c r="BG448" s="17"/>
      <c r="BH448" s="17"/>
      <c r="BI448" s="17"/>
      <c r="BJ448" s="17"/>
      <c r="BK448" s="17"/>
      <c r="BL448" s="17"/>
      <c r="BM448" s="16"/>
      <c r="BN448" s="16"/>
      <c r="BO448" s="16"/>
    </row>
    <row r="449" ht="15.75" customHeight="1">
      <c r="A449" s="5"/>
      <c r="B449" s="37"/>
      <c r="C449" s="37"/>
      <c r="D449" s="35"/>
      <c r="E449" s="36"/>
      <c r="F449" s="37"/>
      <c r="G449" s="37"/>
      <c r="H449" s="37"/>
      <c r="I449" s="37"/>
      <c r="J449" s="37"/>
      <c r="K449" s="37"/>
      <c r="L449" s="37"/>
      <c r="M449" s="37"/>
      <c r="N449" s="37"/>
      <c r="O449" s="37"/>
      <c r="P449" s="37"/>
      <c r="Q449" s="38"/>
      <c r="R449" s="39"/>
      <c r="S449" s="39"/>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40" t="str">
        <f t="shared" si="2"/>
        <v/>
      </c>
      <c r="AS449" s="40" t="str">
        <f t="shared" si="3"/>
        <v/>
      </c>
      <c r="AT449" s="40" t="str">
        <f t="shared" si="4"/>
        <v/>
      </c>
      <c r="AU449" s="41" t="str">
        <f t="shared" si="5"/>
        <v/>
      </c>
      <c r="AV449" s="42" t="str">
        <f t="shared" si="6"/>
        <v/>
      </c>
      <c r="AW449" s="25"/>
      <c r="AX449" s="17"/>
      <c r="AY449" s="17"/>
      <c r="AZ449" s="17"/>
      <c r="BA449" s="17"/>
      <c r="BB449" s="17"/>
      <c r="BC449" s="17"/>
      <c r="BD449" s="17"/>
      <c r="BE449" s="17"/>
      <c r="BF449" s="17"/>
      <c r="BG449" s="17"/>
      <c r="BH449" s="17"/>
      <c r="BI449" s="17"/>
      <c r="BJ449" s="17"/>
      <c r="BK449" s="17"/>
      <c r="BL449" s="17"/>
      <c r="BM449" s="16"/>
      <c r="BN449" s="16"/>
      <c r="BO449" s="16"/>
    </row>
    <row r="450" ht="15.75" customHeight="1">
      <c r="A450" s="5"/>
      <c r="B450" s="37"/>
      <c r="C450" s="37"/>
      <c r="D450" s="35"/>
      <c r="E450" s="36"/>
      <c r="F450" s="37"/>
      <c r="G450" s="37"/>
      <c r="H450" s="37"/>
      <c r="I450" s="37"/>
      <c r="J450" s="37"/>
      <c r="K450" s="37"/>
      <c r="L450" s="37"/>
      <c r="M450" s="37"/>
      <c r="N450" s="37"/>
      <c r="O450" s="37"/>
      <c r="P450" s="37"/>
      <c r="Q450" s="38"/>
      <c r="R450" s="39"/>
      <c r="S450" s="39"/>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40" t="str">
        <f t="shared" si="2"/>
        <v/>
      </c>
      <c r="AS450" s="40" t="str">
        <f t="shared" si="3"/>
        <v/>
      </c>
      <c r="AT450" s="40" t="str">
        <f t="shared" si="4"/>
        <v/>
      </c>
      <c r="AU450" s="41" t="str">
        <f t="shared" si="5"/>
        <v/>
      </c>
      <c r="AV450" s="42" t="str">
        <f t="shared" si="6"/>
        <v/>
      </c>
      <c r="AW450" s="25"/>
      <c r="AX450" s="17"/>
      <c r="AY450" s="17"/>
      <c r="AZ450" s="17"/>
      <c r="BA450" s="17"/>
      <c r="BB450" s="17"/>
      <c r="BC450" s="17"/>
      <c r="BD450" s="17"/>
      <c r="BE450" s="17"/>
      <c r="BF450" s="17"/>
      <c r="BG450" s="17"/>
      <c r="BH450" s="17"/>
      <c r="BI450" s="17"/>
      <c r="BJ450" s="17"/>
      <c r="BK450" s="17"/>
      <c r="BL450" s="17"/>
      <c r="BM450" s="16"/>
      <c r="BN450" s="16"/>
      <c r="BO450" s="16"/>
    </row>
    <row r="451" ht="15.75" customHeight="1">
      <c r="A451" s="5"/>
      <c r="B451" s="37"/>
      <c r="C451" s="37"/>
      <c r="D451" s="35"/>
      <c r="E451" s="36"/>
      <c r="F451" s="37"/>
      <c r="G451" s="37"/>
      <c r="H451" s="37"/>
      <c r="I451" s="37"/>
      <c r="J451" s="37"/>
      <c r="K451" s="37"/>
      <c r="L451" s="37"/>
      <c r="M451" s="37"/>
      <c r="N451" s="37"/>
      <c r="O451" s="37"/>
      <c r="P451" s="37"/>
      <c r="Q451" s="38"/>
      <c r="R451" s="39"/>
      <c r="S451" s="39"/>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40" t="str">
        <f t="shared" si="2"/>
        <v/>
      </c>
      <c r="AS451" s="40" t="str">
        <f t="shared" si="3"/>
        <v/>
      </c>
      <c r="AT451" s="40" t="str">
        <f t="shared" si="4"/>
        <v/>
      </c>
      <c r="AU451" s="41" t="str">
        <f t="shared" si="5"/>
        <v/>
      </c>
      <c r="AV451" s="42" t="str">
        <f t="shared" si="6"/>
        <v/>
      </c>
      <c r="AW451" s="25"/>
      <c r="AX451" s="17"/>
      <c r="AY451" s="17"/>
      <c r="AZ451" s="17"/>
      <c r="BA451" s="17"/>
      <c r="BB451" s="17"/>
      <c r="BC451" s="17"/>
      <c r="BD451" s="17"/>
      <c r="BE451" s="17"/>
      <c r="BF451" s="17"/>
      <c r="BG451" s="17"/>
      <c r="BH451" s="17"/>
      <c r="BI451" s="17"/>
      <c r="BJ451" s="17"/>
      <c r="BK451" s="17"/>
      <c r="BL451" s="17"/>
      <c r="BM451" s="16"/>
      <c r="BN451" s="16"/>
      <c r="BO451" s="16"/>
    </row>
    <row r="452" ht="15.75" customHeight="1">
      <c r="A452" s="5"/>
      <c r="B452" s="37"/>
      <c r="C452" s="37"/>
      <c r="D452" s="35"/>
      <c r="E452" s="36"/>
      <c r="F452" s="37"/>
      <c r="G452" s="37"/>
      <c r="H452" s="37"/>
      <c r="I452" s="37"/>
      <c r="J452" s="37"/>
      <c r="K452" s="37"/>
      <c r="L452" s="37"/>
      <c r="M452" s="37"/>
      <c r="N452" s="37"/>
      <c r="O452" s="37"/>
      <c r="P452" s="37"/>
      <c r="Q452" s="38"/>
      <c r="R452" s="39"/>
      <c r="S452" s="39"/>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40" t="str">
        <f t="shared" si="2"/>
        <v/>
      </c>
      <c r="AS452" s="40" t="str">
        <f t="shared" si="3"/>
        <v/>
      </c>
      <c r="AT452" s="40" t="str">
        <f t="shared" si="4"/>
        <v/>
      </c>
      <c r="AU452" s="41" t="str">
        <f t="shared" si="5"/>
        <v/>
      </c>
      <c r="AV452" s="42" t="str">
        <f t="shared" si="6"/>
        <v/>
      </c>
      <c r="AW452" s="25"/>
      <c r="AX452" s="17"/>
      <c r="AY452" s="17"/>
      <c r="AZ452" s="17"/>
      <c r="BA452" s="17"/>
      <c r="BB452" s="17"/>
      <c r="BC452" s="17"/>
      <c r="BD452" s="17"/>
      <c r="BE452" s="17"/>
      <c r="BF452" s="17"/>
      <c r="BG452" s="17"/>
      <c r="BH452" s="17"/>
      <c r="BI452" s="17"/>
      <c r="BJ452" s="17"/>
      <c r="BK452" s="17"/>
      <c r="BL452" s="17"/>
      <c r="BM452" s="16"/>
      <c r="BN452" s="16"/>
      <c r="BO452" s="16"/>
    </row>
    <row r="453" ht="15.75" customHeight="1">
      <c r="A453" s="5"/>
      <c r="B453" s="37"/>
      <c r="C453" s="37"/>
      <c r="D453" s="35"/>
      <c r="E453" s="36"/>
      <c r="F453" s="37"/>
      <c r="G453" s="37"/>
      <c r="H453" s="37"/>
      <c r="I453" s="37"/>
      <c r="J453" s="37"/>
      <c r="K453" s="37"/>
      <c r="L453" s="37"/>
      <c r="M453" s="37"/>
      <c r="N453" s="37"/>
      <c r="O453" s="37"/>
      <c r="P453" s="37"/>
      <c r="Q453" s="38"/>
      <c r="R453" s="39"/>
      <c r="S453" s="39"/>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40" t="str">
        <f t="shared" si="2"/>
        <v/>
      </c>
      <c r="AS453" s="40" t="str">
        <f t="shared" si="3"/>
        <v/>
      </c>
      <c r="AT453" s="40" t="str">
        <f t="shared" si="4"/>
        <v/>
      </c>
      <c r="AU453" s="41" t="str">
        <f t="shared" si="5"/>
        <v/>
      </c>
      <c r="AV453" s="42" t="str">
        <f t="shared" si="6"/>
        <v/>
      </c>
      <c r="AW453" s="25"/>
      <c r="AX453" s="17"/>
      <c r="AY453" s="17"/>
      <c r="AZ453" s="17"/>
      <c r="BA453" s="17"/>
      <c r="BB453" s="17"/>
      <c r="BC453" s="17"/>
      <c r="BD453" s="17"/>
      <c r="BE453" s="17"/>
      <c r="BF453" s="17"/>
      <c r="BG453" s="17"/>
      <c r="BH453" s="17"/>
      <c r="BI453" s="17"/>
      <c r="BJ453" s="17"/>
      <c r="BK453" s="17"/>
      <c r="BL453" s="17"/>
      <c r="BM453" s="16"/>
      <c r="BN453" s="16"/>
      <c r="BO453" s="16"/>
    </row>
    <row r="454" ht="15.75" customHeight="1">
      <c r="A454" s="5"/>
      <c r="B454" s="37"/>
      <c r="C454" s="37"/>
      <c r="D454" s="35"/>
      <c r="E454" s="36"/>
      <c r="F454" s="37"/>
      <c r="G454" s="37"/>
      <c r="H454" s="37"/>
      <c r="I454" s="37"/>
      <c r="J454" s="37"/>
      <c r="K454" s="37"/>
      <c r="L454" s="37"/>
      <c r="M454" s="37"/>
      <c r="N454" s="37"/>
      <c r="O454" s="37"/>
      <c r="P454" s="37"/>
      <c r="Q454" s="38"/>
      <c r="R454" s="39"/>
      <c r="S454" s="39"/>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40" t="str">
        <f t="shared" si="2"/>
        <v/>
      </c>
      <c r="AS454" s="40" t="str">
        <f t="shared" si="3"/>
        <v/>
      </c>
      <c r="AT454" s="40" t="str">
        <f t="shared" si="4"/>
        <v/>
      </c>
      <c r="AU454" s="41" t="str">
        <f t="shared" si="5"/>
        <v/>
      </c>
      <c r="AV454" s="42" t="str">
        <f t="shared" si="6"/>
        <v/>
      </c>
      <c r="AW454" s="25"/>
      <c r="AX454" s="17"/>
      <c r="AY454" s="17"/>
      <c r="AZ454" s="17"/>
      <c r="BA454" s="17"/>
      <c r="BB454" s="17"/>
      <c r="BC454" s="17"/>
      <c r="BD454" s="17"/>
      <c r="BE454" s="17"/>
      <c r="BF454" s="17"/>
      <c r="BG454" s="17"/>
      <c r="BH454" s="17"/>
      <c r="BI454" s="17"/>
      <c r="BJ454" s="17"/>
      <c r="BK454" s="17"/>
      <c r="BL454" s="17"/>
      <c r="BM454" s="16"/>
      <c r="BN454" s="16"/>
      <c r="BO454" s="16"/>
    </row>
    <row r="455" ht="15.75" customHeight="1">
      <c r="A455" s="5"/>
      <c r="B455" s="37"/>
      <c r="C455" s="37"/>
      <c r="D455" s="35"/>
      <c r="E455" s="36"/>
      <c r="F455" s="37"/>
      <c r="G455" s="37"/>
      <c r="H455" s="37"/>
      <c r="I455" s="37"/>
      <c r="J455" s="37"/>
      <c r="K455" s="37"/>
      <c r="L455" s="37"/>
      <c r="M455" s="37"/>
      <c r="N455" s="37"/>
      <c r="O455" s="37"/>
      <c r="P455" s="37"/>
      <c r="Q455" s="38"/>
      <c r="R455" s="39"/>
      <c r="S455" s="39"/>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40" t="str">
        <f t="shared" si="2"/>
        <v/>
      </c>
      <c r="AS455" s="40" t="str">
        <f t="shared" si="3"/>
        <v/>
      </c>
      <c r="AT455" s="40" t="str">
        <f t="shared" si="4"/>
        <v/>
      </c>
      <c r="AU455" s="41" t="str">
        <f t="shared" si="5"/>
        <v/>
      </c>
      <c r="AV455" s="42" t="str">
        <f t="shared" si="6"/>
        <v/>
      </c>
      <c r="AW455" s="25"/>
      <c r="AX455" s="17"/>
      <c r="AY455" s="17"/>
      <c r="AZ455" s="17"/>
      <c r="BA455" s="17"/>
      <c r="BB455" s="17"/>
      <c r="BC455" s="17"/>
      <c r="BD455" s="17"/>
      <c r="BE455" s="17"/>
      <c r="BF455" s="17"/>
      <c r="BG455" s="17"/>
      <c r="BH455" s="17"/>
      <c r="BI455" s="17"/>
      <c r="BJ455" s="17"/>
      <c r="BK455" s="17"/>
      <c r="BL455" s="17"/>
      <c r="BM455" s="16"/>
      <c r="BN455" s="16"/>
      <c r="BO455" s="16"/>
    </row>
    <row r="456" ht="15.75" customHeight="1">
      <c r="A456" s="5"/>
      <c r="B456" s="37"/>
      <c r="C456" s="37"/>
      <c r="D456" s="35"/>
      <c r="E456" s="36"/>
      <c r="F456" s="37"/>
      <c r="G456" s="37"/>
      <c r="H456" s="37"/>
      <c r="I456" s="37"/>
      <c r="J456" s="37"/>
      <c r="K456" s="37"/>
      <c r="L456" s="37"/>
      <c r="M456" s="37"/>
      <c r="N456" s="37"/>
      <c r="O456" s="37"/>
      <c r="P456" s="37"/>
      <c r="Q456" s="38"/>
      <c r="R456" s="39"/>
      <c r="S456" s="39"/>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40" t="str">
        <f t="shared" si="2"/>
        <v/>
      </c>
      <c r="AS456" s="40" t="str">
        <f t="shared" si="3"/>
        <v/>
      </c>
      <c r="AT456" s="40" t="str">
        <f t="shared" si="4"/>
        <v/>
      </c>
      <c r="AU456" s="41" t="str">
        <f t="shared" si="5"/>
        <v/>
      </c>
      <c r="AV456" s="42" t="str">
        <f t="shared" si="6"/>
        <v/>
      </c>
      <c r="AW456" s="25"/>
      <c r="AX456" s="17"/>
      <c r="AY456" s="17"/>
      <c r="AZ456" s="17"/>
      <c r="BA456" s="17"/>
      <c r="BB456" s="17"/>
      <c r="BC456" s="17"/>
      <c r="BD456" s="17"/>
      <c r="BE456" s="17"/>
      <c r="BF456" s="17"/>
      <c r="BG456" s="17"/>
      <c r="BH456" s="17"/>
      <c r="BI456" s="17"/>
      <c r="BJ456" s="17"/>
      <c r="BK456" s="17"/>
      <c r="BL456" s="17"/>
      <c r="BM456" s="16"/>
      <c r="BN456" s="16"/>
      <c r="BO456" s="16"/>
    </row>
    <row r="457" ht="15.75" customHeight="1">
      <c r="A457" s="5"/>
      <c r="B457" s="37"/>
      <c r="C457" s="37"/>
      <c r="D457" s="35"/>
      <c r="E457" s="36"/>
      <c r="F457" s="37"/>
      <c r="G457" s="37"/>
      <c r="H457" s="37"/>
      <c r="I457" s="37"/>
      <c r="J457" s="37"/>
      <c r="K457" s="37"/>
      <c r="L457" s="37"/>
      <c r="M457" s="37"/>
      <c r="N457" s="37"/>
      <c r="O457" s="37"/>
      <c r="P457" s="37"/>
      <c r="Q457" s="38"/>
      <c r="R457" s="39"/>
      <c r="S457" s="39"/>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40" t="str">
        <f t="shared" si="2"/>
        <v/>
      </c>
      <c r="AS457" s="40" t="str">
        <f t="shared" si="3"/>
        <v/>
      </c>
      <c r="AT457" s="40" t="str">
        <f t="shared" si="4"/>
        <v/>
      </c>
      <c r="AU457" s="41" t="str">
        <f t="shared" si="5"/>
        <v/>
      </c>
      <c r="AV457" s="42" t="str">
        <f t="shared" si="6"/>
        <v/>
      </c>
      <c r="AW457" s="25"/>
      <c r="AX457" s="17"/>
      <c r="AY457" s="17"/>
      <c r="AZ457" s="17"/>
      <c r="BA457" s="17"/>
      <c r="BB457" s="17"/>
      <c r="BC457" s="17"/>
      <c r="BD457" s="17"/>
      <c r="BE457" s="17"/>
      <c r="BF457" s="17"/>
      <c r="BG457" s="17"/>
      <c r="BH457" s="17"/>
      <c r="BI457" s="17"/>
      <c r="BJ457" s="17"/>
      <c r="BK457" s="17"/>
      <c r="BL457" s="17"/>
      <c r="BM457" s="16"/>
      <c r="BN457" s="16"/>
      <c r="BO457" s="16"/>
    </row>
    <row r="458" ht="15.75" customHeight="1">
      <c r="A458" s="5"/>
      <c r="B458" s="37"/>
      <c r="C458" s="37"/>
      <c r="D458" s="35"/>
      <c r="E458" s="36"/>
      <c r="F458" s="37"/>
      <c r="G458" s="37"/>
      <c r="H458" s="37"/>
      <c r="I458" s="37"/>
      <c r="J458" s="37"/>
      <c r="K458" s="37"/>
      <c r="L458" s="37"/>
      <c r="M458" s="37"/>
      <c r="N458" s="37"/>
      <c r="O458" s="37"/>
      <c r="P458" s="37"/>
      <c r="Q458" s="38"/>
      <c r="R458" s="39"/>
      <c r="S458" s="39"/>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40" t="str">
        <f t="shared" si="2"/>
        <v/>
      </c>
      <c r="AS458" s="40" t="str">
        <f t="shared" si="3"/>
        <v/>
      </c>
      <c r="AT458" s="40" t="str">
        <f t="shared" si="4"/>
        <v/>
      </c>
      <c r="AU458" s="41" t="str">
        <f t="shared" si="5"/>
        <v/>
      </c>
      <c r="AV458" s="42" t="str">
        <f t="shared" si="6"/>
        <v/>
      </c>
      <c r="AW458" s="25"/>
      <c r="AX458" s="17"/>
      <c r="AY458" s="17"/>
      <c r="AZ458" s="17"/>
      <c r="BA458" s="17"/>
      <c r="BB458" s="17"/>
      <c r="BC458" s="17"/>
      <c r="BD458" s="17"/>
      <c r="BE458" s="17"/>
      <c r="BF458" s="17"/>
      <c r="BG458" s="17"/>
      <c r="BH458" s="17"/>
      <c r="BI458" s="17"/>
      <c r="BJ458" s="17"/>
      <c r="BK458" s="17"/>
      <c r="BL458" s="17"/>
      <c r="BM458" s="16"/>
      <c r="BN458" s="16"/>
      <c r="BO458" s="16"/>
    </row>
    <row r="459" ht="15.75" customHeight="1">
      <c r="A459" s="5"/>
      <c r="B459" s="37"/>
      <c r="C459" s="37"/>
      <c r="D459" s="35"/>
      <c r="E459" s="36"/>
      <c r="F459" s="37"/>
      <c r="G459" s="37"/>
      <c r="H459" s="37"/>
      <c r="I459" s="37"/>
      <c r="J459" s="37"/>
      <c r="K459" s="37"/>
      <c r="L459" s="37"/>
      <c r="M459" s="37"/>
      <c r="N459" s="37"/>
      <c r="O459" s="37"/>
      <c r="P459" s="37"/>
      <c r="Q459" s="38"/>
      <c r="R459" s="39"/>
      <c r="S459" s="39"/>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40" t="str">
        <f t="shared" si="2"/>
        <v/>
      </c>
      <c r="AS459" s="40" t="str">
        <f t="shared" si="3"/>
        <v/>
      </c>
      <c r="AT459" s="40" t="str">
        <f t="shared" si="4"/>
        <v/>
      </c>
      <c r="AU459" s="41" t="str">
        <f t="shared" si="5"/>
        <v/>
      </c>
      <c r="AV459" s="42" t="str">
        <f t="shared" si="6"/>
        <v/>
      </c>
      <c r="AW459" s="25"/>
      <c r="AX459" s="17"/>
      <c r="AY459" s="17"/>
      <c r="AZ459" s="17"/>
      <c r="BA459" s="17"/>
      <c r="BB459" s="17"/>
      <c r="BC459" s="17"/>
      <c r="BD459" s="17"/>
      <c r="BE459" s="17"/>
      <c r="BF459" s="17"/>
      <c r="BG459" s="17"/>
      <c r="BH459" s="17"/>
      <c r="BI459" s="17"/>
      <c r="BJ459" s="17"/>
      <c r="BK459" s="17"/>
      <c r="BL459" s="17"/>
      <c r="BM459" s="16"/>
      <c r="BN459" s="16"/>
      <c r="BO459" s="16"/>
    </row>
    <row r="460" ht="15.75" customHeight="1">
      <c r="A460" s="5"/>
      <c r="B460" s="37"/>
      <c r="C460" s="37"/>
      <c r="D460" s="35"/>
      <c r="E460" s="36"/>
      <c r="F460" s="37"/>
      <c r="G460" s="37"/>
      <c r="H460" s="37"/>
      <c r="I460" s="37"/>
      <c r="J460" s="37"/>
      <c r="K460" s="37"/>
      <c r="L460" s="37"/>
      <c r="M460" s="37"/>
      <c r="N460" s="37"/>
      <c r="O460" s="37"/>
      <c r="P460" s="37"/>
      <c r="Q460" s="38"/>
      <c r="R460" s="39"/>
      <c r="S460" s="39"/>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40" t="str">
        <f t="shared" si="2"/>
        <v/>
      </c>
      <c r="AS460" s="40" t="str">
        <f t="shared" si="3"/>
        <v/>
      </c>
      <c r="AT460" s="40" t="str">
        <f t="shared" si="4"/>
        <v/>
      </c>
      <c r="AU460" s="41" t="str">
        <f t="shared" si="5"/>
        <v/>
      </c>
      <c r="AV460" s="42" t="str">
        <f t="shared" si="6"/>
        <v/>
      </c>
      <c r="AW460" s="25"/>
      <c r="AX460" s="17"/>
      <c r="AY460" s="17"/>
      <c r="AZ460" s="17"/>
      <c r="BA460" s="17"/>
      <c r="BB460" s="17"/>
      <c r="BC460" s="17"/>
      <c r="BD460" s="17"/>
      <c r="BE460" s="17"/>
      <c r="BF460" s="17"/>
      <c r="BG460" s="17"/>
      <c r="BH460" s="17"/>
      <c r="BI460" s="17"/>
      <c r="BJ460" s="17"/>
      <c r="BK460" s="17"/>
      <c r="BL460" s="17"/>
      <c r="BM460" s="16"/>
      <c r="BN460" s="16"/>
      <c r="BO460" s="16"/>
    </row>
    <row r="461" ht="15.75" customHeight="1">
      <c r="A461" s="5"/>
      <c r="B461" s="37"/>
      <c r="C461" s="37"/>
      <c r="D461" s="35"/>
      <c r="E461" s="36"/>
      <c r="F461" s="37"/>
      <c r="G461" s="37"/>
      <c r="H461" s="37"/>
      <c r="I461" s="37"/>
      <c r="J461" s="37"/>
      <c r="K461" s="37"/>
      <c r="L461" s="37"/>
      <c r="M461" s="37"/>
      <c r="N461" s="37"/>
      <c r="O461" s="37"/>
      <c r="P461" s="37"/>
      <c r="Q461" s="38"/>
      <c r="R461" s="39"/>
      <c r="S461" s="39"/>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40" t="str">
        <f t="shared" si="2"/>
        <v/>
      </c>
      <c r="AS461" s="40" t="str">
        <f t="shared" si="3"/>
        <v/>
      </c>
      <c r="AT461" s="40" t="str">
        <f t="shared" si="4"/>
        <v/>
      </c>
      <c r="AU461" s="41" t="str">
        <f t="shared" si="5"/>
        <v/>
      </c>
      <c r="AV461" s="42" t="str">
        <f t="shared" si="6"/>
        <v/>
      </c>
      <c r="AW461" s="25"/>
      <c r="AX461" s="17"/>
      <c r="AY461" s="17"/>
      <c r="AZ461" s="17"/>
      <c r="BA461" s="17"/>
      <c r="BB461" s="17"/>
      <c r="BC461" s="17"/>
      <c r="BD461" s="17"/>
      <c r="BE461" s="17"/>
      <c r="BF461" s="17"/>
      <c r="BG461" s="17"/>
      <c r="BH461" s="17"/>
      <c r="BI461" s="17"/>
      <c r="BJ461" s="17"/>
      <c r="BK461" s="17"/>
      <c r="BL461" s="17"/>
      <c r="BM461" s="16"/>
      <c r="BN461" s="16"/>
      <c r="BO461" s="16"/>
    </row>
    <row r="462" ht="15.75" customHeight="1">
      <c r="A462" s="5"/>
      <c r="B462" s="37"/>
      <c r="C462" s="37"/>
      <c r="D462" s="35"/>
      <c r="E462" s="36"/>
      <c r="F462" s="37"/>
      <c r="G462" s="37"/>
      <c r="H462" s="37"/>
      <c r="I462" s="37"/>
      <c r="J462" s="37"/>
      <c r="K462" s="37"/>
      <c r="L462" s="37"/>
      <c r="M462" s="37"/>
      <c r="N462" s="37"/>
      <c r="O462" s="37"/>
      <c r="P462" s="37"/>
      <c r="Q462" s="38"/>
      <c r="R462" s="39"/>
      <c r="S462" s="39"/>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40" t="str">
        <f t="shared" si="2"/>
        <v/>
      </c>
      <c r="AS462" s="40" t="str">
        <f t="shared" si="3"/>
        <v/>
      </c>
      <c r="AT462" s="40" t="str">
        <f t="shared" si="4"/>
        <v/>
      </c>
      <c r="AU462" s="41" t="str">
        <f t="shared" si="5"/>
        <v/>
      </c>
      <c r="AV462" s="42" t="str">
        <f t="shared" si="6"/>
        <v/>
      </c>
      <c r="AW462" s="25"/>
      <c r="AX462" s="17"/>
      <c r="AY462" s="17"/>
      <c r="AZ462" s="17"/>
      <c r="BA462" s="17"/>
      <c r="BB462" s="17"/>
      <c r="BC462" s="17"/>
      <c r="BD462" s="17"/>
      <c r="BE462" s="17"/>
      <c r="BF462" s="17"/>
      <c r="BG462" s="17"/>
      <c r="BH462" s="17"/>
      <c r="BI462" s="17"/>
      <c r="BJ462" s="17"/>
      <c r="BK462" s="17"/>
      <c r="BL462" s="17"/>
      <c r="BM462" s="16"/>
      <c r="BN462" s="16"/>
      <c r="BO462" s="16"/>
    </row>
    <row r="463" ht="15.75" customHeight="1">
      <c r="A463" s="5"/>
      <c r="B463" s="37"/>
      <c r="C463" s="37"/>
      <c r="D463" s="35"/>
      <c r="E463" s="36"/>
      <c r="F463" s="37"/>
      <c r="G463" s="37"/>
      <c r="H463" s="37"/>
      <c r="I463" s="37"/>
      <c r="J463" s="37"/>
      <c r="K463" s="37"/>
      <c r="L463" s="37"/>
      <c r="M463" s="37"/>
      <c r="N463" s="37"/>
      <c r="O463" s="37"/>
      <c r="P463" s="37"/>
      <c r="Q463" s="38"/>
      <c r="R463" s="39"/>
      <c r="S463" s="39"/>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40" t="str">
        <f t="shared" si="2"/>
        <v/>
      </c>
      <c r="AS463" s="40" t="str">
        <f t="shared" si="3"/>
        <v/>
      </c>
      <c r="AT463" s="40" t="str">
        <f t="shared" si="4"/>
        <v/>
      </c>
      <c r="AU463" s="41" t="str">
        <f t="shared" si="5"/>
        <v/>
      </c>
      <c r="AV463" s="42" t="str">
        <f t="shared" si="6"/>
        <v/>
      </c>
      <c r="AW463" s="25"/>
      <c r="AX463" s="17"/>
      <c r="AY463" s="17"/>
      <c r="AZ463" s="17"/>
      <c r="BA463" s="17"/>
      <c r="BB463" s="17"/>
      <c r="BC463" s="17"/>
      <c r="BD463" s="17"/>
      <c r="BE463" s="17"/>
      <c r="BF463" s="17"/>
      <c r="BG463" s="17"/>
      <c r="BH463" s="17"/>
      <c r="BI463" s="17"/>
      <c r="BJ463" s="17"/>
      <c r="BK463" s="17"/>
      <c r="BL463" s="17"/>
      <c r="BM463" s="16"/>
      <c r="BN463" s="16"/>
      <c r="BO463" s="16"/>
    </row>
    <row r="464" ht="15.75" customHeight="1">
      <c r="A464" s="5"/>
      <c r="B464" s="37"/>
      <c r="C464" s="37"/>
      <c r="D464" s="35"/>
      <c r="E464" s="36"/>
      <c r="F464" s="37"/>
      <c r="G464" s="37"/>
      <c r="H464" s="37"/>
      <c r="I464" s="37"/>
      <c r="J464" s="37"/>
      <c r="K464" s="37"/>
      <c r="L464" s="37"/>
      <c r="M464" s="37"/>
      <c r="N464" s="37"/>
      <c r="O464" s="37"/>
      <c r="P464" s="37"/>
      <c r="Q464" s="38"/>
      <c r="R464" s="39"/>
      <c r="S464" s="39"/>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40" t="str">
        <f t="shared" si="2"/>
        <v/>
      </c>
      <c r="AS464" s="40" t="str">
        <f t="shared" si="3"/>
        <v/>
      </c>
      <c r="AT464" s="40" t="str">
        <f t="shared" si="4"/>
        <v/>
      </c>
      <c r="AU464" s="41" t="str">
        <f t="shared" si="5"/>
        <v/>
      </c>
      <c r="AV464" s="42" t="str">
        <f t="shared" si="6"/>
        <v/>
      </c>
      <c r="AW464" s="25"/>
      <c r="AX464" s="17"/>
      <c r="AY464" s="17"/>
      <c r="AZ464" s="17"/>
      <c r="BA464" s="17"/>
      <c r="BB464" s="17"/>
      <c r="BC464" s="17"/>
      <c r="BD464" s="17"/>
      <c r="BE464" s="17"/>
      <c r="BF464" s="17"/>
      <c r="BG464" s="17"/>
      <c r="BH464" s="17"/>
      <c r="BI464" s="17"/>
      <c r="BJ464" s="17"/>
      <c r="BK464" s="17"/>
      <c r="BL464" s="17"/>
      <c r="BM464" s="16"/>
      <c r="BN464" s="16"/>
      <c r="BO464" s="16"/>
    </row>
    <row r="465" ht="15.75" customHeight="1">
      <c r="A465" s="5"/>
      <c r="B465" s="37"/>
      <c r="C465" s="37"/>
      <c r="D465" s="35"/>
      <c r="E465" s="36"/>
      <c r="F465" s="37"/>
      <c r="G465" s="37"/>
      <c r="H465" s="37"/>
      <c r="I465" s="37"/>
      <c r="J465" s="37"/>
      <c r="K465" s="37"/>
      <c r="L465" s="37"/>
      <c r="M465" s="37"/>
      <c r="N465" s="37"/>
      <c r="O465" s="37"/>
      <c r="P465" s="37"/>
      <c r="Q465" s="38"/>
      <c r="R465" s="39"/>
      <c r="S465" s="39"/>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40" t="str">
        <f t="shared" si="2"/>
        <v/>
      </c>
      <c r="AS465" s="40" t="str">
        <f t="shared" si="3"/>
        <v/>
      </c>
      <c r="AT465" s="40" t="str">
        <f t="shared" si="4"/>
        <v/>
      </c>
      <c r="AU465" s="41" t="str">
        <f t="shared" si="5"/>
        <v/>
      </c>
      <c r="AV465" s="42" t="str">
        <f t="shared" si="6"/>
        <v/>
      </c>
      <c r="AW465" s="25"/>
      <c r="AX465" s="17"/>
      <c r="AY465" s="17"/>
      <c r="AZ465" s="17"/>
      <c r="BA465" s="17"/>
      <c r="BB465" s="17"/>
      <c r="BC465" s="17"/>
      <c r="BD465" s="17"/>
      <c r="BE465" s="17"/>
      <c r="BF465" s="17"/>
      <c r="BG465" s="17"/>
      <c r="BH465" s="17"/>
      <c r="BI465" s="17"/>
      <c r="BJ465" s="17"/>
      <c r="BK465" s="17"/>
      <c r="BL465" s="17"/>
      <c r="BM465" s="16"/>
      <c r="BN465" s="16"/>
      <c r="BO465" s="16"/>
    </row>
    <row r="466" ht="15.75" customHeight="1">
      <c r="A466" s="5"/>
      <c r="B466" s="37"/>
      <c r="C466" s="37"/>
      <c r="D466" s="35"/>
      <c r="E466" s="36"/>
      <c r="F466" s="37"/>
      <c r="G466" s="37"/>
      <c r="H466" s="37"/>
      <c r="I466" s="37"/>
      <c r="J466" s="37"/>
      <c r="K466" s="37"/>
      <c r="L466" s="37"/>
      <c r="M466" s="37"/>
      <c r="N466" s="37"/>
      <c r="O466" s="37"/>
      <c r="P466" s="37"/>
      <c r="Q466" s="38"/>
      <c r="R466" s="39"/>
      <c r="S466" s="39"/>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40" t="str">
        <f t="shared" si="2"/>
        <v/>
      </c>
      <c r="AS466" s="40" t="str">
        <f t="shared" si="3"/>
        <v/>
      </c>
      <c r="AT466" s="40" t="str">
        <f t="shared" si="4"/>
        <v/>
      </c>
      <c r="AU466" s="41" t="str">
        <f t="shared" si="5"/>
        <v/>
      </c>
      <c r="AV466" s="42" t="str">
        <f t="shared" si="6"/>
        <v/>
      </c>
      <c r="AW466" s="25"/>
      <c r="AX466" s="17"/>
      <c r="AY466" s="17"/>
      <c r="AZ466" s="17"/>
      <c r="BA466" s="17"/>
      <c r="BB466" s="17"/>
      <c r="BC466" s="17"/>
      <c r="BD466" s="17"/>
      <c r="BE466" s="17"/>
      <c r="BF466" s="17"/>
      <c r="BG466" s="17"/>
      <c r="BH466" s="17"/>
      <c r="BI466" s="17"/>
      <c r="BJ466" s="17"/>
      <c r="BK466" s="17"/>
      <c r="BL466" s="17"/>
      <c r="BM466" s="16"/>
      <c r="BN466" s="16"/>
      <c r="BO466" s="16"/>
    </row>
    <row r="467" ht="15.75" customHeight="1">
      <c r="A467" s="5"/>
      <c r="B467" s="37"/>
      <c r="C467" s="37"/>
      <c r="D467" s="35"/>
      <c r="E467" s="36"/>
      <c r="F467" s="37"/>
      <c r="G467" s="37"/>
      <c r="H467" s="37"/>
      <c r="I467" s="37"/>
      <c r="J467" s="37"/>
      <c r="K467" s="37"/>
      <c r="L467" s="37"/>
      <c r="M467" s="37"/>
      <c r="N467" s="37"/>
      <c r="O467" s="37"/>
      <c r="P467" s="37"/>
      <c r="Q467" s="38"/>
      <c r="R467" s="39"/>
      <c r="S467" s="39"/>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40" t="str">
        <f t="shared" si="2"/>
        <v/>
      </c>
      <c r="AS467" s="40" t="str">
        <f t="shared" si="3"/>
        <v/>
      </c>
      <c r="AT467" s="40" t="str">
        <f t="shared" si="4"/>
        <v/>
      </c>
      <c r="AU467" s="41" t="str">
        <f t="shared" si="5"/>
        <v/>
      </c>
      <c r="AV467" s="42" t="str">
        <f t="shared" si="6"/>
        <v/>
      </c>
      <c r="AW467" s="25"/>
      <c r="AX467" s="17"/>
      <c r="AY467" s="17"/>
      <c r="AZ467" s="17"/>
      <c r="BA467" s="17"/>
      <c r="BB467" s="17"/>
      <c r="BC467" s="17"/>
      <c r="BD467" s="17"/>
      <c r="BE467" s="17"/>
      <c r="BF467" s="17"/>
      <c r="BG467" s="17"/>
      <c r="BH467" s="17"/>
      <c r="BI467" s="17"/>
      <c r="BJ467" s="17"/>
      <c r="BK467" s="17"/>
      <c r="BL467" s="17"/>
      <c r="BM467" s="16"/>
      <c r="BN467" s="16"/>
      <c r="BO467" s="16"/>
    </row>
    <row r="468" ht="15.75" customHeight="1">
      <c r="A468" s="5"/>
      <c r="B468" s="37"/>
      <c r="C468" s="37"/>
      <c r="D468" s="35"/>
      <c r="E468" s="36"/>
      <c r="F468" s="37"/>
      <c r="G468" s="37"/>
      <c r="H468" s="37"/>
      <c r="I468" s="37"/>
      <c r="J468" s="37"/>
      <c r="K468" s="37"/>
      <c r="L468" s="37"/>
      <c r="M468" s="37"/>
      <c r="N468" s="37"/>
      <c r="O468" s="37"/>
      <c r="P468" s="37"/>
      <c r="Q468" s="38"/>
      <c r="R468" s="39"/>
      <c r="S468" s="39"/>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40" t="str">
        <f t="shared" si="2"/>
        <v/>
      </c>
      <c r="AS468" s="40" t="str">
        <f t="shared" si="3"/>
        <v/>
      </c>
      <c r="AT468" s="40" t="str">
        <f t="shared" si="4"/>
        <v/>
      </c>
      <c r="AU468" s="41" t="str">
        <f t="shared" si="5"/>
        <v/>
      </c>
      <c r="AV468" s="42" t="str">
        <f t="shared" si="6"/>
        <v/>
      </c>
      <c r="AW468" s="25"/>
      <c r="AX468" s="17"/>
      <c r="AY468" s="17"/>
      <c r="AZ468" s="17"/>
      <c r="BA468" s="17"/>
      <c r="BB468" s="17"/>
      <c r="BC468" s="17"/>
      <c r="BD468" s="17"/>
      <c r="BE468" s="17"/>
      <c r="BF468" s="17"/>
      <c r="BG468" s="17"/>
      <c r="BH468" s="17"/>
      <c r="BI468" s="17"/>
      <c r="BJ468" s="17"/>
      <c r="BK468" s="17"/>
      <c r="BL468" s="17"/>
      <c r="BM468" s="16"/>
      <c r="BN468" s="16"/>
      <c r="BO468" s="16"/>
    </row>
    <row r="469" ht="15.75" customHeight="1">
      <c r="A469" s="5"/>
      <c r="B469" s="37"/>
      <c r="C469" s="37"/>
      <c r="D469" s="35"/>
      <c r="E469" s="36"/>
      <c r="F469" s="37"/>
      <c r="G469" s="37"/>
      <c r="H469" s="37"/>
      <c r="I469" s="37"/>
      <c r="J469" s="37"/>
      <c r="K469" s="37"/>
      <c r="L469" s="37"/>
      <c r="M469" s="37"/>
      <c r="N469" s="37"/>
      <c r="O469" s="37"/>
      <c r="P469" s="37"/>
      <c r="Q469" s="38"/>
      <c r="R469" s="39"/>
      <c r="S469" s="39"/>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40" t="str">
        <f t="shared" si="2"/>
        <v/>
      </c>
      <c r="AS469" s="40" t="str">
        <f t="shared" si="3"/>
        <v/>
      </c>
      <c r="AT469" s="40" t="str">
        <f t="shared" si="4"/>
        <v/>
      </c>
      <c r="AU469" s="41" t="str">
        <f t="shared" si="5"/>
        <v/>
      </c>
      <c r="AV469" s="42" t="str">
        <f t="shared" si="6"/>
        <v/>
      </c>
      <c r="AW469" s="25"/>
      <c r="AX469" s="17"/>
      <c r="AY469" s="17"/>
      <c r="AZ469" s="17"/>
      <c r="BA469" s="17"/>
      <c r="BB469" s="17"/>
      <c r="BC469" s="17"/>
      <c r="BD469" s="17"/>
      <c r="BE469" s="17"/>
      <c r="BF469" s="17"/>
      <c r="BG469" s="17"/>
      <c r="BH469" s="17"/>
      <c r="BI469" s="17"/>
      <c r="BJ469" s="17"/>
      <c r="BK469" s="17"/>
      <c r="BL469" s="17"/>
      <c r="BM469" s="16"/>
      <c r="BN469" s="16"/>
      <c r="BO469" s="16"/>
    </row>
    <row r="470" ht="15.75" customHeight="1">
      <c r="A470" s="5"/>
      <c r="B470" s="37"/>
      <c r="C470" s="37"/>
      <c r="D470" s="35"/>
      <c r="E470" s="36"/>
      <c r="F470" s="37"/>
      <c r="G470" s="37"/>
      <c r="H470" s="37"/>
      <c r="I470" s="37"/>
      <c r="J470" s="37"/>
      <c r="K470" s="37"/>
      <c r="L470" s="37"/>
      <c r="M470" s="37"/>
      <c r="N470" s="37"/>
      <c r="O470" s="37"/>
      <c r="P470" s="37"/>
      <c r="Q470" s="38"/>
      <c r="R470" s="39"/>
      <c r="S470" s="39"/>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40" t="str">
        <f t="shared" si="2"/>
        <v/>
      </c>
      <c r="AS470" s="40" t="str">
        <f t="shared" si="3"/>
        <v/>
      </c>
      <c r="AT470" s="40" t="str">
        <f t="shared" si="4"/>
        <v/>
      </c>
      <c r="AU470" s="41" t="str">
        <f t="shared" si="5"/>
        <v/>
      </c>
      <c r="AV470" s="42" t="str">
        <f t="shared" si="6"/>
        <v/>
      </c>
      <c r="AW470" s="25"/>
      <c r="AX470" s="17"/>
      <c r="AY470" s="17"/>
      <c r="AZ470" s="17"/>
      <c r="BA470" s="17"/>
      <c r="BB470" s="17"/>
      <c r="BC470" s="17"/>
      <c r="BD470" s="17"/>
      <c r="BE470" s="17"/>
      <c r="BF470" s="17"/>
      <c r="BG470" s="17"/>
      <c r="BH470" s="17"/>
      <c r="BI470" s="17"/>
      <c r="BJ470" s="17"/>
      <c r="BK470" s="17"/>
      <c r="BL470" s="17"/>
      <c r="BM470" s="16"/>
      <c r="BN470" s="16"/>
      <c r="BO470" s="16"/>
    </row>
    <row r="471" ht="15.75" customHeight="1">
      <c r="A471" s="5"/>
      <c r="B471" s="37"/>
      <c r="C471" s="37"/>
      <c r="D471" s="35"/>
      <c r="E471" s="36"/>
      <c r="F471" s="37"/>
      <c r="G471" s="37"/>
      <c r="H471" s="37"/>
      <c r="I471" s="37"/>
      <c r="J471" s="37"/>
      <c r="K471" s="37"/>
      <c r="L471" s="37"/>
      <c r="M471" s="37"/>
      <c r="N471" s="37"/>
      <c r="O471" s="37"/>
      <c r="P471" s="37"/>
      <c r="Q471" s="38"/>
      <c r="R471" s="39"/>
      <c r="S471" s="39"/>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40" t="str">
        <f t="shared" si="2"/>
        <v/>
      </c>
      <c r="AS471" s="40" t="str">
        <f t="shared" si="3"/>
        <v/>
      </c>
      <c r="AT471" s="40" t="str">
        <f t="shared" si="4"/>
        <v/>
      </c>
      <c r="AU471" s="41" t="str">
        <f t="shared" si="5"/>
        <v/>
      </c>
      <c r="AV471" s="42" t="str">
        <f t="shared" si="6"/>
        <v/>
      </c>
      <c r="AW471" s="25"/>
      <c r="AX471" s="17"/>
      <c r="AY471" s="17"/>
      <c r="AZ471" s="17"/>
      <c r="BA471" s="17"/>
      <c r="BB471" s="17"/>
      <c r="BC471" s="17"/>
      <c r="BD471" s="17"/>
      <c r="BE471" s="17"/>
      <c r="BF471" s="17"/>
      <c r="BG471" s="17"/>
      <c r="BH471" s="17"/>
      <c r="BI471" s="17"/>
      <c r="BJ471" s="17"/>
      <c r="BK471" s="17"/>
      <c r="BL471" s="17"/>
      <c r="BM471" s="16"/>
      <c r="BN471" s="16"/>
      <c r="BO471" s="16"/>
    </row>
    <row r="472" ht="15.75" customHeight="1">
      <c r="A472" s="5"/>
      <c r="B472" s="37"/>
      <c r="C472" s="37"/>
      <c r="D472" s="35"/>
      <c r="E472" s="36"/>
      <c r="F472" s="37"/>
      <c r="G472" s="37"/>
      <c r="H472" s="37"/>
      <c r="I472" s="37"/>
      <c r="J472" s="37"/>
      <c r="K472" s="37"/>
      <c r="L472" s="37"/>
      <c r="M472" s="37"/>
      <c r="N472" s="37"/>
      <c r="O472" s="37"/>
      <c r="P472" s="37"/>
      <c r="Q472" s="38"/>
      <c r="R472" s="39"/>
      <c r="S472" s="39"/>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40" t="str">
        <f t="shared" si="2"/>
        <v/>
      </c>
      <c r="AS472" s="40" t="str">
        <f t="shared" si="3"/>
        <v/>
      </c>
      <c r="AT472" s="40" t="str">
        <f t="shared" si="4"/>
        <v/>
      </c>
      <c r="AU472" s="41" t="str">
        <f t="shared" si="5"/>
        <v/>
      </c>
      <c r="AV472" s="42" t="str">
        <f t="shared" si="6"/>
        <v/>
      </c>
      <c r="AW472" s="25"/>
      <c r="AX472" s="17"/>
      <c r="AY472" s="17"/>
      <c r="AZ472" s="17"/>
      <c r="BA472" s="17"/>
      <c r="BB472" s="17"/>
      <c r="BC472" s="17"/>
      <c r="BD472" s="17"/>
      <c r="BE472" s="17"/>
      <c r="BF472" s="17"/>
      <c r="BG472" s="17"/>
      <c r="BH472" s="17"/>
      <c r="BI472" s="17"/>
      <c r="BJ472" s="17"/>
      <c r="BK472" s="17"/>
      <c r="BL472" s="17"/>
      <c r="BM472" s="16"/>
      <c r="BN472" s="16"/>
      <c r="BO472" s="16"/>
    </row>
    <row r="473" ht="15.75" customHeight="1">
      <c r="A473" s="5"/>
      <c r="B473" s="37"/>
      <c r="C473" s="37"/>
      <c r="D473" s="35"/>
      <c r="E473" s="36"/>
      <c r="F473" s="37"/>
      <c r="G473" s="37"/>
      <c r="H473" s="37"/>
      <c r="I473" s="37"/>
      <c r="J473" s="37"/>
      <c r="K473" s="37"/>
      <c r="L473" s="37"/>
      <c r="M473" s="37"/>
      <c r="N473" s="37"/>
      <c r="O473" s="37"/>
      <c r="P473" s="37"/>
      <c r="Q473" s="38"/>
      <c r="R473" s="39"/>
      <c r="S473" s="39"/>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40" t="str">
        <f t="shared" si="2"/>
        <v/>
      </c>
      <c r="AS473" s="40" t="str">
        <f t="shared" si="3"/>
        <v/>
      </c>
      <c r="AT473" s="40" t="str">
        <f t="shared" si="4"/>
        <v/>
      </c>
      <c r="AU473" s="41" t="str">
        <f t="shared" si="5"/>
        <v/>
      </c>
      <c r="AV473" s="42" t="str">
        <f t="shared" si="6"/>
        <v/>
      </c>
      <c r="AW473" s="25"/>
      <c r="AX473" s="17"/>
      <c r="AY473" s="17"/>
      <c r="AZ473" s="17"/>
      <c r="BA473" s="17"/>
      <c r="BB473" s="17"/>
      <c r="BC473" s="17"/>
      <c r="BD473" s="17"/>
      <c r="BE473" s="17"/>
      <c r="BF473" s="17"/>
      <c r="BG473" s="17"/>
      <c r="BH473" s="17"/>
      <c r="BI473" s="17"/>
      <c r="BJ473" s="17"/>
      <c r="BK473" s="17"/>
      <c r="BL473" s="17"/>
      <c r="BM473" s="16"/>
      <c r="BN473" s="16"/>
      <c r="BO473" s="16"/>
    </row>
    <row r="474" ht="15.75" customHeight="1">
      <c r="A474" s="5"/>
      <c r="B474" s="37"/>
      <c r="C474" s="37"/>
      <c r="D474" s="35"/>
      <c r="E474" s="36"/>
      <c r="F474" s="37"/>
      <c r="G474" s="37"/>
      <c r="H474" s="37"/>
      <c r="I474" s="37"/>
      <c r="J474" s="37"/>
      <c r="K474" s="37"/>
      <c r="L474" s="37"/>
      <c r="M474" s="37"/>
      <c r="N474" s="37"/>
      <c r="O474" s="37"/>
      <c r="P474" s="37"/>
      <c r="Q474" s="38"/>
      <c r="R474" s="39"/>
      <c r="S474" s="39"/>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40" t="str">
        <f t="shared" si="2"/>
        <v/>
      </c>
      <c r="AS474" s="40" t="str">
        <f t="shared" si="3"/>
        <v/>
      </c>
      <c r="AT474" s="40" t="str">
        <f t="shared" si="4"/>
        <v/>
      </c>
      <c r="AU474" s="41" t="str">
        <f t="shared" si="5"/>
        <v/>
      </c>
      <c r="AV474" s="42" t="str">
        <f t="shared" si="6"/>
        <v/>
      </c>
      <c r="AW474" s="25"/>
      <c r="AX474" s="17"/>
      <c r="AY474" s="17"/>
      <c r="AZ474" s="17"/>
      <c r="BA474" s="17"/>
      <c r="BB474" s="17"/>
      <c r="BC474" s="17"/>
      <c r="BD474" s="17"/>
      <c r="BE474" s="17"/>
      <c r="BF474" s="17"/>
      <c r="BG474" s="17"/>
      <c r="BH474" s="17"/>
      <c r="BI474" s="17"/>
      <c r="BJ474" s="17"/>
      <c r="BK474" s="17"/>
      <c r="BL474" s="17"/>
      <c r="BM474" s="16"/>
      <c r="BN474" s="16"/>
      <c r="BO474" s="16"/>
    </row>
    <row r="475" ht="15.75" customHeight="1">
      <c r="A475" s="5"/>
      <c r="B475" s="37"/>
      <c r="C475" s="37"/>
      <c r="D475" s="35"/>
      <c r="E475" s="36"/>
      <c r="F475" s="37"/>
      <c r="G475" s="37"/>
      <c r="H475" s="37"/>
      <c r="I475" s="37"/>
      <c r="J475" s="37"/>
      <c r="K475" s="37"/>
      <c r="L475" s="37"/>
      <c r="M475" s="37"/>
      <c r="N475" s="37"/>
      <c r="O475" s="37"/>
      <c r="P475" s="37"/>
      <c r="Q475" s="38"/>
      <c r="R475" s="39"/>
      <c r="S475" s="39"/>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40" t="str">
        <f t="shared" si="2"/>
        <v/>
      </c>
      <c r="AS475" s="40" t="str">
        <f t="shared" si="3"/>
        <v/>
      </c>
      <c r="AT475" s="40" t="str">
        <f t="shared" si="4"/>
        <v/>
      </c>
      <c r="AU475" s="41" t="str">
        <f t="shared" si="5"/>
        <v/>
      </c>
      <c r="AV475" s="42" t="str">
        <f t="shared" si="6"/>
        <v/>
      </c>
      <c r="AW475" s="25"/>
      <c r="AX475" s="17"/>
      <c r="AY475" s="17"/>
      <c r="AZ475" s="17"/>
      <c r="BA475" s="17"/>
      <c r="BB475" s="17"/>
      <c r="BC475" s="17"/>
      <c r="BD475" s="17"/>
      <c r="BE475" s="17"/>
      <c r="BF475" s="17"/>
      <c r="BG475" s="17"/>
      <c r="BH475" s="17"/>
      <c r="BI475" s="17"/>
      <c r="BJ475" s="17"/>
      <c r="BK475" s="17"/>
      <c r="BL475" s="17"/>
      <c r="BM475" s="16"/>
      <c r="BN475" s="16"/>
      <c r="BO475" s="16"/>
    </row>
    <row r="476" ht="15.75" customHeight="1">
      <c r="A476" s="5"/>
      <c r="B476" s="37"/>
      <c r="C476" s="37"/>
      <c r="D476" s="35"/>
      <c r="E476" s="36"/>
      <c r="F476" s="37"/>
      <c r="G476" s="37"/>
      <c r="H476" s="37"/>
      <c r="I476" s="37"/>
      <c r="J476" s="37"/>
      <c r="K476" s="37"/>
      <c r="L476" s="37"/>
      <c r="M476" s="37"/>
      <c r="N476" s="37"/>
      <c r="O476" s="37"/>
      <c r="P476" s="37"/>
      <c r="Q476" s="38"/>
      <c r="R476" s="39"/>
      <c r="S476" s="39"/>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40" t="str">
        <f t="shared" si="2"/>
        <v/>
      </c>
      <c r="AS476" s="40" t="str">
        <f t="shared" si="3"/>
        <v/>
      </c>
      <c r="AT476" s="40" t="str">
        <f t="shared" si="4"/>
        <v/>
      </c>
      <c r="AU476" s="41" t="str">
        <f t="shared" si="5"/>
        <v/>
      </c>
      <c r="AV476" s="42" t="str">
        <f t="shared" si="6"/>
        <v/>
      </c>
      <c r="AW476" s="25"/>
      <c r="AX476" s="17"/>
      <c r="AY476" s="17"/>
      <c r="AZ476" s="17"/>
      <c r="BA476" s="17"/>
      <c r="BB476" s="17"/>
      <c r="BC476" s="17"/>
      <c r="BD476" s="17"/>
      <c r="BE476" s="17"/>
      <c r="BF476" s="17"/>
      <c r="BG476" s="17"/>
      <c r="BH476" s="17"/>
      <c r="BI476" s="17"/>
      <c r="BJ476" s="17"/>
      <c r="BK476" s="17"/>
      <c r="BL476" s="17"/>
      <c r="BM476" s="16"/>
      <c r="BN476" s="16"/>
      <c r="BO476" s="16"/>
    </row>
    <row r="477" ht="15.75" customHeight="1">
      <c r="A477" s="5"/>
      <c r="B477" s="37"/>
      <c r="C477" s="37"/>
      <c r="D477" s="35"/>
      <c r="E477" s="36"/>
      <c r="F477" s="37"/>
      <c r="G477" s="37"/>
      <c r="H477" s="37"/>
      <c r="I477" s="37"/>
      <c r="J477" s="37"/>
      <c r="K477" s="37"/>
      <c r="L477" s="37"/>
      <c r="M477" s="37"/>
      <c r="N477" s="37"/>
      <c r="O477" s="37"/>
      <c r="P477" s="37"/>
      <c r="Q477" s="38"/>
      <c r="R477" s="39"/>
      <c r="S477" s="39"/>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40" t="str">
        <f t="shared" si="2"/>
        <v/>
      </c>
      <c r="AS477" s="40" t="str">
        <f t="shared" si="3"/>
        <v/>
      </c>
      <c r="AT477" s="40" t="str">
        <f t="shared" si="4"/>
        <v/>
      </c>
      <c r="AU477" s="41" t="str">
        <f t="shared" si="5"/>
        <v/>
      </c>
      <c r="AV477" s="42" t="str">
        <f t="shared" si="6"/>
        <v/>
      </c>
      <c r="AW477" s="25"/>
      <c r="AX477" s="17"/>
      <c r="AY477" s="17"/>
      <c r="AZ477" s="17"/>
      <c r="BA477" s="17"/>
      <c r="BB477" s="17"/>
      <c r="BC477" s="17"/>
      <c r="BD477" s="17"/>
      <c r="BE477" s="17"/>
      <c r="BF477" s="17"/>
      <c r="BG477" s="17"/>
      <c r="BH477" s="17"/>
      <c r="BI477" s="17"/>
      <c r="BJ477" s="17"/>
      <c r="BK477" s="17"/>
      <c r="BL477" s="17"/>
      <c r="BM477" s="16"/>
      <c r="BN477" s="16"/>
      <c r="BO477" s="16"/>
    </row>
    <row r="478" ht="15.75" customHeight="1">
      <c r="A478" s="5"/>
      <c r="B478" s="37"/>
      <c r="C478" s="37"/>
      <c r="D478" s="35"/>
      <c r="E478" s="36"/>
      <c r="F478" s="37"/>
      <c r="G478" s="37"/>
      <c r="H478" s="37"/>
      <c r="I478" s="37"/>
      <c r="J478" s="37"/>
      <c r="K478" s="37"/>
      <c r="L478" s="37"/>
      <c r="M478" s="37"/>
      <c r="N478" s="37"/>
      <c r="O478" s="37"/>
      <c r="P478" s="37"/>
      <c r="Q478" s="38"/>
      <c r="R478" s="39"/>
      <c r="S478" s="39"/>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40" t="str">
        <f t="shared" si="2"/>
        <v/>
      </c>
      <c r="AS478" s="40" t="str">
        <f t="shared" si="3"/>
        <v/>
      </c>
      <c r="AT478" s="40" t="str">
        <f t="shared" si="4"/>
        <v/>
      </c>
      <c r="AU478" s="41" t="str">
        <f t="shared" si="5"/>
        <v/>
      </c>
      <c r="AV478" s="42" t="str">
        <f t="shared" si="6"/>
        <v/>
      </c>
      <c r="AW478" s="25"/>
      <c r="AX478" s="17"/>
      <c r="AY478" s="17"/>
      <c r="AZ478" s="17"/>
      <c r="BA478" s="17"/>
      <c r="BB478" s="17"/>
      <c r="BC478" s="17"/>
      <c r="BD478" s="17"/>
      <c r="BE478" s="17"/>
      <c r="BF478" s="17"/>
      <c r="BG478" s="17"/>
      <c r="BH478" s="17"/>
      <c r="BI478" s="17"/>
      <c r="BJ478" s="17"/>
      <c r="BK478" s="17"/>
      <c r="BL478" s="17"/>
      <c r="BM478" s="16"/>
      <c r="BN478" s="16"/>
      <c r="BO478" s="16"/>
    </row>
    <row r="479" ht="15.75" customHeight="1">
      <c r="A479" s="5"/>
      <c r="B479" s="37"/>
      <c r="C479" s="37"/>
      <c r="D479" s="35"/>
      <c r="E479" s="36"/>
      <c r="F479" s="37"/>
      <c r="G479" s="37"/>
      <c r="H479" s="37"/>
      <c r="I479" s="37"/>
      <c r="J479" s="37"/>
      <c r="K479" s="37"/>
      <c r="L479" s="37"/>
      <c r="M479" s="37"/>
      <c r="N479" s="37"/>
      <c r="O479" s="37"/>
      <c r="P479" s="37"/>
      <c r="Q479" s="38"/>
      <c r="R479" s="39"/>
      <c r="S479" s="39"/>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40" t="str">
        <f t="shared" si="2"/>
        <v/>
      </c>
      <c r="AS479" s="40" t="str">
        <f t="shared" si="3"/>
        <v/>
      </c>
      <c r="AT479" s="40" t="str">
        <f t="shared" si="4"/>
        <v/>
      </c>
      <c r="AU479" s="41" t="str">
        <f t="shared" si="5"/>
        <v/>
      </c>
      <c r="AV479" s="42" t="str">
        <f t="shared" si="6"/>
        <v/>
      </c>
      <c r="AW479" s="25"/>
      <c r="AX479" s="17"/>
      <c r="AY479" s="17"/>
      <c r="AZ479" s="17"/>
      <c r="BA479" s="17"/>
      <c r="BB479" s="17"/>
      <c r="BC479" s="17"/>
      <c r="BD479" s="17"/>
      <c r="BE479" s="17"/>
      <c r="BF479" s="17"/>
      <c r="BG479" s="17"/>
      <c r="BH479" s="17"/>
      <c r="BI479" s="17"/>
      <c r="BJ479" s="17"/>
      <c r="BK479" s="17"/>
      <c r="BL479" s="17"/>
      <c r="BM479" s="16"/>
      <c r="BN479" s="16"/>
      <c r="BO479" s="16"/>
    </row>
    <row r="480" ht="15.75" customHeight="1">
      <c r="A480" s="5"/>
      <c r="B480" s="37"/>
      <c r="C480" s="37"/>
      <c r="D480" s="35"/>
      <c r="E480" s="36"/>
      <c r="F480" s="37"/>
      <c r="G480" s="37"/>
      <c r="H480" s="37"/>
      <c r="I480" s="37"/>
      <c r="J480" s="37"/>
      <c r="K480" s="37"/>
      <c r="L480" s="37"/>
      <c r="M480" s="37"/>
      <c r="N480" s="37"/>
      <c r="O480" s="37"/>
      <c r="P480" s="37"/>
      <c r="Q480" s="38"/>
      <c r="R480" s="39"/>
      <c r="S480" s="39"/>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40" t="str">
        <f t="shared" si="2"/>
        <v/>
      </c>
      <c r="AS480" s="40" t="str">
        <f t="shared" si="3"/>
        <v/>
      </c>
      <c r="AT480" s="40" t="str">
        <f t="shared" si="4"/>
        <v/>
      </c>
      <c r="AU480" s="41" t="str">
        <f t="shared" si="5"/>
        <v/>
      </c>
      <c r="AV480" s="42" t="str">
        <f t="shared" si="6"/>
        <v/>
      </c>
      <c r="AW480" s="25"/>
      <c r="AX480" s="17"/>
      <c r="AY480" s="17"/>
      <c r="AZ480" s="17"/>
      <c r="BA480" s="17"/>
      <c r="BB480" s="17"/>
      <c r="BC480" s="17"/>
      <c r="BD480" s="17"/>
      <c r="BE480" s="17"/>
      <c r="BF480" s="17"/>
      <c r="BG480" s="17"/>
      <c r="BH480" s="17"/>
      <c r="BI480" s="17"/>
      <c r="BJ480" s="17"/>
      <c r="BK480" s="17"/>
      <c r="BL480" s="17"/>
      <c r="BM480" s="16"/>
      <c r="BN480" s="16"/>
      <c r="BO480" s="16"/>
    </row>
    <row r="481" ht="15.75" customHeight="1">
      <c r="A481" s="5"/>
      <c r="B481" s="37"/>
      <c r="C481" s="37"/>
      <c r="D481" s="35"/>
      <c r="E481" s="36"/>
      <c r="F481" s="37"/>
      <c r="G481" s="37"/>
      <c r="H481" s="37"/>
      <c r="I481" s="37"/>
      <c r="J481" s="37"/>
      <c r="K481" s="37"/>
      <c r="L481" s="37"/>
      <c r="M481" s="37"/>
      <c r="N481" s="37"/>
      <c r="O481" s="37"/>
      <c r="P481" s="37"/>
      <c r="Q481" s="38"/>
      <c r="R481" s="39"/>
      <c r="S481" s="39"/>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40" t="str">
        <f t="shared" si="2"/>
        <v/>
      </c>
      <c r="AS481" s="40" t="str">
        <f t="shared" si="3"/>
        <v/>
      </c>
      <c r="AT481" s="40" t="str">
        <f t="shared" si="4"/>
        <v/>
      </c>
      <c r="AU481" s="41" t="str">
        <f t="shared" si="5"/>
        <v/>
      </c>
      <c r="AV481" s="42" t="str">
        <f t="shared" si="6"/>
        <v/>
      </c>
      <c r="AW481" s="25"/>
      <c r="AX481" s="17"/>
      <c r="AY481" s="17"/>
      <c r="AZ481" s="17"/>
      <c r="BA481" s="17"/>
      <c r="BB481" s="17"/>
      <c r="BC481" s="17"/>
      <c r="BD481" s="17"/>
      <c r="BE481" s="17"/>
      <c r="BF481" s="17"/>
      <c r="BG481" s="17"/>
      <c r="BH481" s="17"/>
      <c r="BI481" s="17"/>
      <c r="BJ481" s="17"/>
      <c r="BK481" s="17"/>
      <c r="BL481" s="17"/>
      <c r="BM481" s="16"/>
      <c r="BN481" s="16"/>
      <c r="BO481" s="16"/>
    </row>
    <row r="482" ht="15.75" customHeight="1">
      <c r="A482" s="5"/>
      <c r="B482" s="37"/>
      <c r="C482" s="37"/>
      <c r="D482" s="35"/>
      <c r="E482" s="36"/>
      <c r="F482" s="37"/>
      <c r="G482" s="37"/>
      <c r="H482" s="37"/>
      <c r="I482" s="37"/>
      <c r="J482" s="37"/>
      <c r="K482" s="37"/>
      <c r="L482" s="37"/>
      <c r="M482" s="37"/>
      <c r="N482" s="37"/>
      <c r="O482" s="37"/>
      <c r="P482" s="37"/>
      <c r="Q482" s="38"/>
      <c r="R482" s="39"/>
      <c r="S482" s="39"/>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40" t="str">
        <f t="shared" si="2"/>
        <v/>
      </c>
      <c r="AS482" s="40" t="str">
        <f t="shared" si="3"/>
        <v/>
      </c>
      <c r="AT482" s="40" t="str">
        <f t="shared" si="4"/>
        <v/>
      </c>
      <c r="AU482" s="41" t="str">
        <f t="shared" si="5"/>
        <v/>
      </c>
      <c r="AV482" s="42" t="str">
        <f t="shared" si="6"/>
        <v/>
      </c>
      <c r="AW482" s="25"/>
      <c r="AX482" s="17"/>
      <c r="AY482" s="17"/>
      <c r="AZ482" s="17"/>
      <c r="BA482" s="17"/>
      <c r="BB482" s="17"/>
      <c r="BC482" s="17"/>
      <c r="BD482" s="17"/>
      <c r="BE482" s="17"/>
      <c r="BF482" s="17"/>
      <c r="BG482" s="17"/>
      <c r="BH482" s="17"/>
      <c r="BI482" s="17"/>
      <c r="BJ482" s="17"/>
      <c r="BK482" s="17"/>
      <c r="BL482" s="17"/>
      <c r="BM482" s="16"/>
      <c r="BN482" s="16"/>
      <c r="BO482" s="16"/>
    </row>
    <row r="483" ht="15.75" customHeight="1">
      <c r="A483" s="5"/>
      <c r="B483" s="37"/>
      <c r="C483" s="37"/>
      <c r="D483" s="35"/>
      <c r="E483" s="36"/>
      <c r="F483" s="37"/>
      <c r="G483" s="37"/>
      <c r="H483" s="37"/>
      <c r="I483" s="37"/>
      <c r="J483" s="37"/>
      <c r="K483" s="37"/>
      <c r="L483" s="37"/>
      <c r="M483" s="37"/>
      <c r="N483" s="37"/>
      <c r="O483" s="37"/>
      <c r="P483" s="37"/>
      <c r="Q483" s="38"/>
      <c r="R483" s="39"/>
      <c r="S483" s="39"/>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40" t="str">
        <f t="shared" si="2"/>
        <v/>
      </c>
      <c r="AS483" s="40" t="str">
        <f t="shared" si="3"/>
        <v/>
      </c>
      <c r="AT483" s="40" t="str">
        <f t="shared" si="4"/>
        <v/>
      </c>
      <c r="AU483" s="41" t="str">
        <f t="shared" si="5"/>
        <v/>
      </c>
      <c r="AV483" s="42" t="str">
        <f t="shared" si="6"/>
        <v/>
      </c>
      <c r="AW483" s="25"/>
      <c r="AX483" s="17"/>
      <c r="AY483" s="17"/>
      <c r="AZ483" s="17"/>
      <c r="BA483" s="17"/>
      <c r="BB483" s="17"/>
      <c r="BC483" s="17"/>
      <c r="BD483" s="17"/>
      <c r="BE483" s="17"/>
      <c r="BF483" s="17"/>
      <c r="BG483" s="17"/>
      <c r="BH483" s="17"/>
      <c r="BI483" s="17"/>
      <c r="BJ483" s="17"/>
      <c r="BK483" s="17"/>
      <c r="BL483" s="17"/>
      <c r="BM483" s="16"/>
      <c r="BN483" s="16"/>
      <c r="BO483" s="16"/>
    </row>
    <row r="484" ht="15.75" customHeight="1">
      <c r="A484" s="5"/>
      <c r="B484" s="37"/>
      <c r="C484" s="37"/>
      <c r="D484" s="35"/>
      <c r="E484" s="36"/>
      <c r="F484" s="37"/>
      <c r="G484" s="37"/>
      <c r="H484" s="37"/>
      <c r="I484" s="37"/>
      <c r="J484" s="37"/>
      <c r="K484" s="37"/>
      <c r="L484" s="37"/>
      <c r="M484" s="37"/>
      <c r="N484" s="37"/>
      <c r="O484" s="37"/>
      <c r="P484" s="37"/>
      <c r="Q484" s="38"/>
      <c r="R484" s="39"/>
      <c r="S484" s="39"/>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40" t="str">
        <f t="shared" si="2"/>
        <v/>
      </c>
      <c r="AS484" s="40" t="str">
        <f t="shared" si="3"/>
        <v/>
      </c>
      <c r="AT484" s="40" t="str">
        <f t="shared" si="4"/>
        <v/>
      </c>
      <c r="AU484" s="41" t="str">
        <f t="shared" si="5"/>
        <v/>
      </c>
      <c r="AV484" s="42" t="str">
        <f t="shared" si="6"/>
        <v/>
      </c>
      <c r="AW484" s="25"/>
      <c r="AX484" s="17"/>
      <c r="AY484" s="17"/>
      <c r="AZ484" s="17"/>
      <c r="BA484" s="17"/>
      <c r="BB484" s="17"/>
      <c r="BC484" s="17"/>
      <c r="BD484" s="17"/>
      <c r="BE484" s="17"/>
      <c r="BF484" s="17"/>
      <c r="BG484" s="17"/>
      <c r="BH484" s="17"/>
      <c r="BI484" s="17"/>
      <c r="BJ484" s="17"/>
      <c r="BK484" s="17"/>
      <c r="BL484" s="17"/>
      <c r="BM484" s="16"/>
      <c r="BN484" s="16"/>
      <c r="BO484" s="16"/>
    </row>
    <row r="485" ht="15.75" customHeight="1">
      <c r="A485" s="5"/>
      <c r="B485" s="37"/>
      <c r="C485" s="37"/>
      <c r="D485" s="35"/>
      <c r="E485" s="36"/>
      <c r="F485" s="37"/>
      <c r="G485" s="37"/>
      <c r="H485" s="37"/>
      <c r="I485" s="37"/>
      <c r="J485" s="37"/>
      <c r="K485" s="37"/>
      <c r="L485" s="37"/>
      <c r="M485" s="37"/>
      <c r="N485" s="37"/>
      <c r="O485" s="37"/>
      <c r="P485" s="37"/>
      <c r="Q485" s="38"/>
      <c r="R485" s="39"/>
      <c r="S485" s="39"/>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40" t="str">
        <f t="shared" si="2"/>
        <v/>
      </c>
      <c r="AS485" s="40" t="str">
        <f t="shared" si="3"/>
        <v/>
      </c>
      <c r="AT485" s="40" t="str">
        <f t="shared" si="4"/>
        <v/>
      </c>
      <c r="AU485" s="41" t="str">
        <f t="shared" si="5"/>
        <v/>
      </c>
      <c r="AV485" s="42" t="str">
        <f t="shared" si="6"/>
        <v/>
      </c>
      <c r="AW485" s="25"/>
      <c r="AX485" s="17"/>
      <c r="AY485" s="17"/>
      <c r="AZ485" s="17"/>
      <c r="BA485" s="17"/>
      <c r="BB485" s="17"/>
      <c r="BC485" s="17"/>
      <c r="BD485" s="17"/>
      <c r="BE485" s="17"/>
      <c r="BF485" s="17"/>
      <c r="BG485" s="17"/>
      <c r="BH485" s="17"/>
      <c r="BI485" s="17"/>
      <c r="BJ485" s="17"/>
      <c r="BK485" s="17"/>
      <c r="BL485" s="17"/>
      <c r="BM485" s="16"/>
      <c r="BN485" s="16"/>
      <c r="BO485" s="16"/>
    </row>
    <row r="486" ht="15.75" customHeight="1">
      <c r="A486" s="5"/>
      <c r="B486" s="37"/>
      <c r="C486" s="37"/>
      <c r="D486" s="35"/>
      <c r="E486" s="36"/>
      <c r="F486" s="37"/>
      <c r="G486" s="37"/>
      <c r="H486" s="37"/>
      <c r="I486" s="37"/>
      <c r="J486" s="37"/>
      <c r="K486" s="37"/>
      <c r="L486" s="37"/>
      <c r="M486" s="37"/>
      <c r="N486" s="37"/>
      <c r="O486" s="37"/>
      <c r="P486" s="37"/>
      <c r="Q486" s="38"/>
      <c r="R486" s="39"/>
      <c r="S486" s="39"/>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40" t="str">
        <f t="shared" si="2"/>
        <v/>
      </c>
      <c r="AS486" s="40" t="str">
        <f t="shared" si="3"/>
        <v/>
      </c>
      <c r="AT486" s="40" t="str">
        <f t="shared" si="4"/>
        <v/>
      </c>
      <c r="AU486" s="41" t="str">
        <f t="shared" si="5"/>
        <v/>
      </c>
      <c r="AV486" s="42" t="str">
        <f t="shared" si="6"/>
        <v/>
      </c>
      <c r="AW486" s="25"/>
      <c r="AX486" s="17"/>
      <c r="AY486" s="17"/>
      <c r="AZ486" s="17"/>
      <c r="BA486" s="17"/>
      <c r="BB486" s="17"/>
      <c r="BC486" s="17"/>
      <c r="BD486" s="17"/>
      <c r="BE486" s="17"/>
      <c r="BF486" s="17"/>
      <c r="BG486" s="17"/>
      <c r="BH486" s="17"/>
      <c r="BI486" s="17"/>
      <c r="BJ486" s="17"/>
      <c r="BK486" s="17"/>
      <c r="BL486" s="17"/>
      <c r="BM486" s="16"/>
      <c r="BN486" s="16"/>
      <c r="BO486" s="16"/>
    </row>
    <row r="487" ht="15.75" customHeight="1">
      <c r="A487" s="5"/>
      <c r="B487" s="37"/>
      <c r="C487" s="37"/>
      <c r="D487" s="35"/>
      <c r="E487" s="36"/>
      <c r="F487" s="37"/>
      <c r="G487" s="37"/>
      <c r="H487" s="37"/>
      <c r="I487" s="37"/>
      <c r="J487" s="37"/>
      <c r="K487" s="37"/>
      <c r="L487" s="37"/>
      <c r="M487" s="37"/>
      <c r="N487" s="37"/>
      <c r="O487" s="37"/>
      <c r="P487" s="37"/>
      <c r="Q487" s="38"/>
      <c r="R487" s="39"/>
      <c r="S487" s="39"/>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40" t="str">
        <f t="shared" si="2"/>
        <v/>
      </c>
      <c r="AS487" s="40" t="str">
        <f t="shared" si="3"/>
        <v/>
      </c>
      <c r="AT487" s="40" t="str">
        <f t="shared" si="4"/>
        <v/>
      </c>
      <c r="AU487" s="41" t="str">
        <f t="shared" si="5"/>
        <v/>
      </c>
      <c r="AV487" s="42" t="str">
        <f t="shared" si="6"/>
        <v/>
      </c>
      <c r="AW487" s="25"/>
      <c r="AX487" s="17"/>
      <c r="AY487" s="17"/>
      <c r="AZ487" s="17"/>
      <c r="BA487" s="17"/>
      <c r="BB487" s="17"/>
      <c r="BC487" s="17"/>
      <c r="BD487" s="17"/>
      <c r="BE487" s="17"/>
      <c r="BF487" s="17"/>
      <c r="BG487" s="17"/>
      <c r="BH487" s="17"/>
      <c r="BI487" s="17"/>
      <c r="BJ487" s="17"/>
      <c r="BK487" s="17"/>
      <c r="BL487" s="17"/>
      <c r="BM487" s="16"/>
      <c r="BN487" s="16"/>
      <c r="BO487" s="16"/>
    </row>
    <row r="488" ht="15.75" customHeight="1">
      <c r="A488" s="5"/>
      <c r="B488" s="37"/>
      <c r="C488" s="37"/>
      <c r="D488" s="35"/>
      <c r="E488" s="36"/>
      <c r="F488" s="37"/>
      <c r="G488" s="37"/>
      <c r="H488" s="37"/>
      <c r="I488" s="37"/>
      <c r="J488" s="37"/>
      <c r="K488" s="37"/>
      <c r="L488" s="37"/>
      <c r="M488" s="37"/>
      <c r="N488" s="37"/>
      <c r="O488" s="37"/>
      <c r="P488" s="37"/>
      <c r="Q488" s="38"/>
      <c r="R488" s="39"/>
      <c r="S488" s="39"/>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40" t="str">
        <f t="shared" si="2"/>
        <v/>
      </c>
      <c r="AS488" s="40" t="str">
        <f t="shared" si="3"/>
        <v/>
      </c>
      <c r="AT488" s="40" t="str">
        <f t="shared" si="4"/>
        <v/>
      </c>
      <c r="AU488" s="41" t="str">
        <f t="shared" si="5"/>
        <v/>
      </c>
      <c r="AV488" s="42" t="str">
        <f t="shared" si="6"/>
        <v/>
      </c>
      <c r="AW488" s="25"/>
      <c r="AX488" s="17"/>
      <c r="AY488" s="17"/>
      <c r="AZ488" s="17"/>
      <c r="BA488" s="17"/>
      <c r="BB488" s="17"/>
      <c r="BC488" s="17"/>
      <c r="BD488" s="17"/>
      <c r="BE488" s="17"/>
      <c r="BF488" s="17"/>
      <c r="BG488" s="17"/>
      <c r="BH488" s="17"/>
      <c r="BI488" s="17"/>
      <c r="BJ488" s="17"/>
      <c r="BK488" s="17"/>
      <c r="BL488" s="17"/>
      <c r="BM488" s="16"/>
      <c r="BN488" s="16"/>
      <c r="BO488" s="16"/>
    </row>
    <row r="489" ht="15.75" customHeight="1">
      <c r="A489" s="5"/>
      <c r="B489" s="37"/>
      <c r="C489" s="37"/>
      <c r="D489" s="35"/>
      <c r="E489" s="36"/>
      <c r="F489" s="37"/>
      <c r="G489" s="37"/>
      <c r="H489" s="37"/>
      <c r="I489" s="37"/>
      <c r="J489" s="37"/>
      <c r="K489" s="37"/>
      <c r="L489" s="37"/>
      <c r="M489" s="37"/>
      <c r="N489" s="37"/>
      <c r="O489" s="37"/>
      <c r="P489" s="37"/>
      <c r="Q489" s="38"/>
      <c r="R489" s="39"/>
      <c r="S489" s="39"/>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40" t="str">
        <f t="shared" si="2"/>
        <v/>
      </c>
      <c r="AS489" s="40" t="str">
        <f t="shared" si="3"/>
        <v/>
      </c>
      <c r="AT489" s="40" t="str">
        <f t="shared" si="4"/>
        <v/>
      </c>
      <c r="AU489" s="41" t="str">
        <f t="shared" si="5"/>
        <v/>
      </c>
      <c r="AV489" s="42" t="str">
        <f t="shared" si="6"/>
        <v/>
      </c>
      <c r="AW489" s="25"/>
      <c r="AX489" s="17"/>
      <c r="AY489" s="17"/>
      <c r="AZ489" s="17"/>
      <c r="BA489" s="17"/>
      <c r="BB489" s="17"/>
      <c r="BC489" s="17"/>
      <c r="BD489" s="17"/>
      <c r="BE489" s="17"/>
      <c r="BF489" s="17"/>
      <c r="BG489" s="17"/>
      <c r="BH489" s="17"/>
      <c r="BI489" s="17"/>
      <c r="BJ489" s="17"/>
      <c r="BK489" s="17"/>
      <c r="BL489" s="17"/>
      <c r="BM489" s="16"/>
      <c r="BN489" s="16"/>
      <c r="BO489" s="16"/>
    </row>
    <row r="490" ht="15.75" customHeight="1">
      <c r="A490" s="5"/>
      <c r="B490" s="37"/>
      <c r="C490" s="37"/>
      <c r="D490" s="35"/>
      <c r="E490" s="36"/>
      <c r="F490" s="37"/>
      <c r="G490" s="37"/>
      <c r="H490" s="37"/>
      <c r="I490" s="37"/>
      <c r="J490" s="37"/>
      <c r="K490" s="37"/>
      <c r="L490" s="37"/>
      <c r="M490" s="37"/>
      <c r="N490" s="37"/>
      <c r="O490" s="37"/>
      <c r="P490" s="37"/>
      <c r="Q490" s="38"/>
      <c r="R490" s="39"/>
      <c r="S490" s="39"/>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40" t="str">
        <f t="shared" si="2"/>
        <v/>
      </c>
      <c r="AS490" s="40" t="str">
        <f t="shared" si="3"/>
        <v/>
      </c>
      <c r="AT490" s="40" t="str">
        <f t="shared" si="4"/>
        <v/>
      </c>
      <c r="AU490" s="41" t="str">
        <f t="shared" si="5"/>
        <v/>
      </c>
      <c r="AV490" s="42" t="str">
        <f t="shared" si="6"/>
        <v/>
      </c>
      <c r="AW490" s="25"/>
      <c r="AX490" s="17"/>
      <c r="AY490" s="17"/>
      <c r="AZ490" s="17"/>
      <c r="BA490" s="17"/>
      <c r="BB490" s="17"/>
      <c r="BC490" s="17"/>
      <c r="BD490" s="17"/>
      <c r="BE490" s="17"/>
      <c r="BF490" s="17"/>
      <c r="BG490" s="17"/>
      <c r="BH490" s="17"/>
      <c r="BI490" s="17"/>
      <c r="BJ490" s="17"/>
      <c r="BK490" s="17"/>
      <c r="BL490" s="17"/>
      <c r="BM490" s="16"/>
      <c r="BN490" s="16"/>
      <c r="BO490" s="16"/>
    </row>
    <row r="491" ht="15.75" customHeight="1">
      <c r="A491" s="5"/>
      <c r="B491" s="37"/>
      <c r="C491" s="37"/>
      <c r="D491" s="35"/>
      <c r="E491" s="36"/>
      <c r="F491" s="37"/>
      <c r="G491" s="37"/>
      <c r="H491" s="37"/>
      <c r="I491" s="37"/>
      <c r="J491" s="37"/>
      <c r="K491" s="37"/>
      <c r="L491" s="37"/>
      <c r="M491" s="37"/>
      <c r="N491" s="37"/>
      <c r="O491" s="37"/>
      <c r="P491" s="37"/>
      <c r="Q491" s="38"/>
      <c r="R491" s="39"/>
      <c r="S491" s="39"/>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40" t="str">
        <f t="shared" si="2"/>
        <v/>
      </c>
      <c r="AS491" s="40" t="str">
        <f t="shared" si="3"/>
        <v/>
      </c>
      <c r="AT491" s="40" t="str">
        <f t="shared" si="4"/>
        <v/>
      </c>
      <c r="AU491" s="41" t="str">
        <f t="shared" si="5"/>
        <v/>
      </c>
      <c r="AV491" s="42" t="str">
        <f t="shared" si="6"/>
        <v/>
      </c>
      <c r="AW491" s="25"/>
      <c r="AX491" s="17"/>
      <c r="AY491" s="17"/>
      <c r="AZ491" s="17"/>
      <c r="BA491" s="17"/>
      <c r="BB491" s="17"/>
      <c r="BC491" s="17"/>
      <c r="BD491" s="17"/>
      <c r="BE491" s="17"/>
      <c r="BF491" s="17"/>
      <c r="BG491" s="17"/>
      <c r="BH491" s="17"/>
      <c r="BI491" s="17"/>
      <c r="BJ491" s="17"/>
      <c r="BK491" s="17"/>
      <c r="BL491" s="17"/>
      <c r="BM491" s="16"/>
      <c r="BN491" s="16"/>
      <c r="BO491" s="16"/>
    </row>
    <row r="492" ht="15.75" customHeight="1">
      <c r="A492" s="5"/>
      <c r="B492" s="37"/>
      <c r="C492" s="37"/>
      <c r="D492" s="35"/>
      <c r="E492" s="36"/>
      <c r="F492" s="37"/>
      <c r="G492" s="37"/>
      <c r="H492" s="37"/>
      <c r="I492" s="37"/>
      <c r="J492" s="37"/>
      <c r="K492" s="37"/>
      <c r="L492" s="37"/>
      <c r="M492" s="37"/>
      <c r="N492" s="37"/>
      <c r="O492" s="37"/>
      <c r="P492" s="37"/>
      <c r="Q492" s="38"/>
      <c r="R492" s="39"/>
      <c r="S492" s="39"/>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40" t="str">
        <f t="shared" si="2"/>
        <v/>
      </c>
      <c r="AS492" s="40" t="str">
        <f t="shared" si="3"/>
        <v/>
      </c>
      <c r="AT492" s="40" t="str">
        <f t="shared" si="4"/>
        <v/>
      </c>
      <c r="AU492" s="41" t="str">
        <f t="shared" si="5"/>
        <v/>
      </c>
      <c r="AV492" s="42" t="str">
        <f t="shared" si="6"/>
        <v/>
      </c>
      <c r="AW492" s="25"/>
      <c r="AX492" s="17"/>
      <c r="AY492" s="17"/>
      <c r="AZ492" s="17"/>
      <c r="BA492" s="17"/>
      <c r="BB492" s="17"/>
      <c r="BC492" s="17"/>
      <c r="BD492" s="17"/>
      <c r="BE492" s="17"/>
      <c r="BF492" s="17"/>
      <c r="BG492" s="17"/>
      <c r="BH492" s="17"/>
      <c r="BI492" s="17"/>
      <c r="BJ492" s="17"/>
      <c r="BK492" s="17"/>
      <c r="BL492" s="17"/>
      <c r="BM492" s="16"/>
      <c r="BN492" s="16"/>
      <c r="BO492" s="16"/>
    </row>
    <row r="493" ht="15.75" customHeight="1">
      <c r="A493" s="5"/>
      <c r="B493" s="37"/>
      <c r="C493" s="37"/>
      <c r="D493" s="35"/>
      <c r="E493" s="36"/>
      <c r="F493" s="37"/>
      <c r="G493" s="37"/>
      <c r="H493" s="37"/>
      <c r="I493" s="37"/>
      <c r="J493" s="37"/>
      <c r="K493" s="37"/>
      <c r="L493" s="37"/>
      <c r="M493" s="37"/>
      <c r="N493" s="37"/>
      <c r="O493" s="37"/>
      <c r="P493" s="37"/>
      <c r="Q493" s="38"/>
      <c r="R493" s="39"/>
      <c r="S493" s="39"/>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40" t="str">
        <f t="shared" si="2"/>
        <v/>
      </c>
      <c r="AS493" s="40" t="str">
        <f t="shared" si="3"/>
        <v/>
      </c>
      <c r="AT493" s="40" t="str">
        <f t="shared" si="4"/>
        <v/>
      </c>
      <c r="AU493" s="41" t="str">
        <f t="shared" si="5"/>
        <v/>
      </c>
      <c r="AV493" s="42" t="str">
        <f t="shared" si="6"/>
        <v/>
      </c>
      <c r="AW493" s="25"/>
      <c r="AX493" s="17"/>
      <c r="AY493" s="17"/>
      <c r="AZ493" s="17"/>
      <c r="BA493" s="17"/>
      <c r="BB493" s="17"/>
      <c r="BC493" s="17"/>
      <c r="BD493" s="17"/>
      <c r="BE493" s="17"/>
      <c r="BF493" s="17"/>
      <c r="BG493" s="17"/>
      <c r="BH493" s="17"/>
      <c r="BI493" s="17"/>
      <c r="BJ493" s="17"/>
      <c r="BK493" s="17"/>
      <c r="BL493" s="17"/>
      <c r="BM493" s="16"/>
      <c r="BN493" s="16"/>
      <c r="BO493" s="16"/>
    </row>
    <row r="494" ht="15.75" customHeight="1">
      <c r="A494" s="5"/>
      <c r="B494" s="37"/>
      <c r="C494" s="37"/>
      <c r="D494" s="35"/>
      <c r="E494" s="36"/>
      <c r="F494" s="37"/>
      <c r="G494" s="37"/>
      <c r="H494" s="37"/>
      <c r="I494" s="37"/>
      <c r="J494" s="37"/>
      <c r="K494" s="37"/>
      <c r="L494" s="37"/>
      <c r="M494" s="37"/>
      <c r="N494" s="37"/>
      <c r="O494" s="37"/>
      <c r="P494" s="37"/>
      <c r="Q494" s="38"/>
      <c r="R494" s="39"/>
      <c r="S494" s="39"/>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40" t="str">
        <f t="shared" si="2"/>
        <v/>
      </c>
      <c r="AS494" s="40" t="str">
        <f t="shared" si="3"/>
        <v/>
      </c>
      <c r="AT494" s="40" t="str">
        <f t="shared" si="4"/>
        <v/>
      </c>
      <c r="AU494" s="41" t="str">
        <f t="shared" si="5"/>
        <v/>
      </c>
      <c r="AV494" s="42" t="str">
        <f t="shared" si="6"/>
        <v/>
      </c>
      <c r="AW494" s="25"/>
      <c r="AX494" s="17"/>
      <c r="AY494" s="17"/>
      <c r="AZ494" s="17"/>
      <c r="BA494" s="17"/>
      <c r="BB494" s="17"/>
      <c r="BC494" s="17"/>
      <c r="BD494" s="17"/>
      <c r="BE494" s="17"/>
      <c r="BF494" s="17"/>
      <c r="BG494" s="17"/>
      <c r="BH494" s="17"/>
      <c r="BI494" s="17"/>
      <c r="BJ494" s="17"/>
      <c r="BK494" s="17"/>
      <c r="BL494" s="17"/>
      <c r="BM494" s="16"/>
      <c r="BN494" s="16"/>
      <c r="BO494" s="16"/>
    </row>
    <row r="495" ht="15.75" customHeight="1">
      <c r="A495" s="5"/>
      <c r="B495" s="37"/>
      <c r="C495" s="37"/>
      <c r="D495" s="35"/>
      <c r="E495" s="36"/>
      <c r="F495" s="37"/>
      <c r="G495" s="37"/>
      <c r="H495" s="37"/>
      <c r="I495" s="37"/>
      <c r="J495" s="37"/>
      <c r="K495" s="37"/>
      <c r="L495" s="37"/>
      <c r="M495" s="37"/>
      <c r="N495" s="37"/>
      <c r="O495" s="37"/>
      <c r="P495" s="37"/>
      <c r="Q495" s="38"/>
      <c r="R495" s="39"/>
      <c r="S495" s="39"/>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40" t="str">
        <f t="shared" si="2"/>
        <v/>
      </c>
      <c r="AS495" s="40" t="str">
        <f t="shared" si="3"/>
        <v/>
      </c>
      <c r="AT495" s="40" t="str">
        <f t="shared" si="4"/>
        <v/>
      </c>
      <c r="AU495" s="41" t="str">
        <f t="shared" si="5"/>
        <v/>
      </c>
      <c r="AV495" s="42" t="str">
        <f t="shared" si="6"/>
        <v/>
      </c>
      <c r="AW495" s="25"/>
      <c r="AX495" s="17"/>
      <c r="AY495" s="17"/>
      <c r="AZ495" s="17"/>
      <c r="BA495" s="17"/>
      <c r="BB495" s="17"/>
      <c r="BC495" s="17"/>
      <c r="BD495" s="17"/>
      <c r="BE495" s="17"/>
      <c r="BF495" s="17"/>
      <c r="BG495" s="17"/>
      <c r="BH495" s="17"/>
      <c r="BI495" s="17"/>
      <c r="BJ495" s="17"/>
      <c r="BK495" s="17"/>
      <c r="BL495" s="17"/>
      <c r="BM495" s="16"/>
      <c r="BN495" s="16"/>
      <c r="BO495" s="16"/>
    </row>
    <row r="496" ht="15.75" customHeight="1">
      <c r="A496" s="5"/>
      <c r="B496" s="37"/>
      <c r="C496" s="37"/>
      <c r="D496" s="35"/>
      <c r="E496" s="36"/>
      <c r="F496" s="37"/>
      <c r="G496" s="37"/>
      <c r="H496" s="37"/>
      <c r="I496" s="37"/>
      <c r="J496" s="37"/>
      <c r="K496" s="37"/>
      <c r="L496" s="37"/>
      <c r="M496" s="37"/>
      <c r="N496" s="37"/>
      <c r="O496" s="37"/>
      <c r="P496" s="37"/>
      <c r="Q496" s="38"/>
      <c r="R496" s="39"/>
      <c r="S496" s="39"/>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40" t="str">
        <f t="shared" si="2"/>
        <v/>
      </c>
      <c r="AS496" s="40" t="str">
        <f t="shared" si="3"/>
        <v/>
      </c>
      <c r="AT496" s="40" t="str">
        <f t="shared" si="4"/>
        <v/>
      </c>
      <c r="AU496" s="41" t="str">
        <f t="shared" si="5"/>
        <v/>
      </c>
      <c r="AV496" s="42" t="str">
        <f t="shared" si="6"/>
        <v/>
      </c>
      <c r="AW496" s="25"/>
      <c r="AX496" s="17"/>
      <c r="AY496" s="17"/>
      <c r="AZ496" s="17"/>
      <c r="BA496" s="17"/>
      <c r="BB496" s="17"/>
      <c r="BC496" s="17"/>
      <c r="BD496" s="17"/>
      <c r="BE496" s="17"/>
      <c r="BF496" s="17"/>
      <c r="BG496" s="17"/>
      <c r="BH496" s="17"/>
      <c r="BI496" s="17"/>
      <c r="BJ496" s="17"/>
      <c r="BK496" s="17"/>
      <c r="BL496" s="17"/>
      <c r="BM496" s="16"/>
      <c r="BN496" s="16"/>
      <c r="BO496" s="16"/>
    </row>
    <row r="497" ht="15.75" customHeight="1">
      <c r="A497" s="5"/>
      <c r="B497" s="37"/>
      <c r="C497" s="37"/>
      <c r="D497" s="35"/>
      <c r="E497" s="36"/>
      <c r="F497" s="37"/>
      <c r="G497" s="37"/>
      <c r="H497" s="37"/>
      <c r="I497" s="37"/>
      <c r="J497" s="37"/>
      <c r="K497" s="37"/>
      <c r="L497" s="37"/>
      <c r="M497" s="37"/>
      <c r="N497" s="37"/>
      <c r="O497" s="37"/>
      <c r="P497" s="37"/>
      <c r="Q497" s="38"/>
      <c r="R497" s="39"/>
      <c r="S497" s="39"/>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40" t="str">
        <f t="shared" si="2"/>
        <v/>
      </c>
      <c r="AS497" s="40" t="str">
        <f t="shared" si="3"/>
        <v/>
      </c>
      <c r="AT497" s="40" t="str">
        <f t="shared" si="4"/>
        <v/>
      </c>
      <c r="AU497" s="41" t="str">
        <f t="shared" si="5"/>
        <v/>
      </c>
      <c r="AV497" s="42" t="str">
        <f t="shared" si="6"/>
        <v/>
      </c>
      <c r="AW497" s="25"/>
      <c r="AX497" s="17"/>
      <c r="AY497" s="17"/>
      <c r="AZ497" s="17"/>
      <c r="BA497" s="17"/>
      <c r="BB497" s="17"/>
      <c r="BC497" s="17"/>
      <c r="BD497" s="17"/>
      <c r="BE497" s="17"/>
      <c r="BF497" s="17"/>
      <c r="BG497" s="17"/>
      <c r="BH497" s="17"/>
      <c r="BI497" s="17"/>
      <c r="BJ497" s="17"/>
      <c r="BK497" s="17"/>
      <c r="BL497" s="17"/>
      <c r="BM497" s="16"/>
      <c r="BN497" s="16"/>
      <c r="BO497" s="16"/>
    </row>
    <row r="498" ht="15.75" customHeight="1">
      <c r="A498" s="5"/>
      <c r="B498" s="37"/>
      <c r="C498" s="37"/>
      <c r="D498" s="35"/>
      <c r="E498" s="36"/>
      <c r="F498" s="37"/>
      <c r="G498" s="37"/>
      <c r="H498" s="37"/>
      <c r="I498" s="37"/>
      <c r="J498" s="37"/>
      <c r="K498" s="37"/>
      <c r="L498" s="37"/>
      <c r="M498" s="37"/>
      <c r="N498" s="37"/>
      <c r="O498" s="37"/>
      <c r="P498" s="37"/>
      <c r="Q498" s="38"/>
      <c r="R498" s="39"/>
      <c r="S498" s="39"/>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40" t="str">
        <f t="shared" si="2"/>
        <v/>
      </c>
      <c r="AS498" s="40" t="str">
        <f t="shared" si="3"/>
        <v/>
      </c>
      <c r="AT498" s="40" t="str">
        <f t="shared" si="4"/>
        <v/>
      </c>
      <c r="AU498" s="41" t="str">
        <f t="shared" si="5"/>
        <v/>
      </c>
      <c r="AV498" s="42" t="str">
        <f t="shared" si="6"/>
        <v/>
      </c>
      <c r="AW498" s="25"/>
      <c r="AX498" s="17"/>
      <c r="AY498" s="17"/>
      <c r="AZ498" s="17"/>
      <c r="BA498" s="17"/>
      <c r="BB498" s="17"/>
      <c r="BC498" s="17"/>
      <c r="BD498" s="17"/>
      <c r="BE498" s="17"/>
      <c r="BF498" s="17"/>
      <c r="BG498" s="17"/>
      <c r="BH498" s="17"/>
      <c r="BI498" s="17"/>
      <c r="BJ498" s="17"/>
      <c r="BK498" s="17"/>
      <c r="BL498" s="17"/>
      <c r="BM498" s="16"/>
      <c r="BN498" s="16"/>
      <c r="BO498" s="16"/>
    </row>
    <row r="499" ht="15.75" customHeight="1">
      <c r="A499" s="5"/>
      <c r="B499" s="37"/>
      <c r="C499" s="37"/>
      <c r="D499" s="35"/>
      <c r="E499" s="36"/>
      <c r="F499" s="37"/>
      <c r="G499" s="37"/>
      <c r="H499" s="37"/>
      <c r="I499" s="37"/>
      <c r="J499" s="37"/>
      <c r="K499" s="37"/>
      <c r="L499" s="37"/>
      <c r="M499" s="37"/>
      <c r="N499" s="37"/>
      <c r="O499" s="37"/>
      <c r="P499" s="37"/>
      <c r="Q499" s="38"/>
      <c r="R499" s="39"/>
      <c r="S499" s="39"/>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40" t="str">
        <f t="shared" si="2"/>
        <v/>
      </c>
      <c r="AS499" s="40" t="str">
        <f t="shared" si="3"/>
        <v/>
      </c>
      <c r="AT499" s="40" t="str">
        <f t="shared" si="4"/>
        <v/>
      </c>
      <c r="AU499" s="41" t="str">
        <f t="shared" si="5"/>
        <v/>
      </c>
      <c r="AV499" s="42" t="str">
        <f t="shared" si="6"/>
        <v/>
      </c>
      <c r="AW499" s="25"/>
      <c r="AX499" s="17"/>
      <c r="AY499" s="17"/>
      <c r="AZ499" s="17"/>
      <c r="BA499" s="17"/>
      <c r="BB499" s="17"/>
      <c r="BC499" s="17"/>
      <c r="BD499" s="17"/>
      <c r="BE499" s="17"/>
      <c r="BF499" s="17"/>
      <c r="BG499" s="17"/>
      <c r="BH499" s="17"/>
      <c r="BI499" s="17"/>
      <c r="BJ499" s="17"/>
      <c r="BK499" s="17"/>
      <c r="BL499" s="17"/>
      <c r="BM499" s="16"/>
      <c r="BN499" s="16"/>
      <c r="BO499" s="16"/>
    </row>
    <row r="500" ht="15.75" customHeight="1">
      <c r="A500" s="5"/>
      <c r="B500" s="37"/>
      <c r="C500" s="37"/>
      <c r="D500" s="35"/>
      <c r="E500" s="36"/>
      <c r="F500" s="37"/>
      <c r="G500" s="37"/>
      <c r="H500" s="37"/>
      <c r="I500" s="37"/>
      <c r="J500" s="37"/>
      <c r="K500" s="37"/>
      <c r="L500" s="37"/>
      <c r="M500" s="37"/>
      <c r="N500" s="37"/>
      <c r="O500" s="37"/>
      <c r="P500" s="37"/>
      <c r="Q500" s="38"/>
      <c r="R500" s="39"/>
      <c r="S500" s="39"/>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40" t="str">
        <f t="shared" si="2"/>
        <v/>
      </c>
      <c r="AS500" s="40" t="str">
        <f t="shared" si="3"/>
        <v/>
      </c>
      <c r="AT500" s="40" t="str">
        <f t="shared" si="4"/>
        <v/>
      </c>
      <c r="AU500" s="41" t="str">
        <f t="shared" si="5"/>
        <v/>
      </c>
      <c r="AV500" s="42" t="str">
        <f t="shared" si="6"/>
        <v/>
      </c>
      <c r="AW500" s="25"/>
      <c r="AX500" s="17"/>
      <c r="AY500" s="17"/>
      <c r="AZ500" s="17"/>
      <c r="BA500" s="17"/>
      <c r="BB500" s="17"/>
      <c r="BC500" s="17"/>
      <c r="BD500" s="17"/>
      <c r="BE500" s="17"/>
      <c r="BF500" s="17"/>
      <c r="BG500" s="17"/>
      <c r="BH500" s="17"/>
      <c r="BI500" s="17"/>
      <c r="BJ500" s="17"/>
      <c r="BK500" s="17"/>
      <c r="BL500" s="17"/>
      <c r="BM500" s="16"/>
      <c r="BN500" s="16"/>
      <c r="BO500" s="16"/>
    </row>
    <row r="501" ht="15.75" customHeight="1">
      <c r="A501" s="5"/>
      <c r="B501" s="37"/>
      <c r="C501" s="37"/>
      <c r="D501" s="35"/>
      <c r="E501" s="36"/>
      <c r="F501" s="37"/>
      <c r="G501" s="37"/>
      <c r="H501" s="37"/>
      <c r="I501" s="37"/>
      <c r="J501" s="37"/>
      <c r="K501" s="37"/>
      <c r="L501" s="37"/>
      <c r="M501" s="37"/>
      <c r="N501" s="37"/>
      <c r="O501" s="37"/>
      <c r="P501" s="37"/>
      <c r="Q501" s="38"/>
      <c r="R501" s="39"/>
      <c r="S501" s="39"/>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40" t="str">
        <f t="shared" si="2"/>
        <v/>
      </c>
      <c r="AS501" s="40" t="str">
        <f t="shared" si="3"/>
        <v/>
      </c>
      <c r="AT501" s="40" t="str">
        <f t="shared" si="4"/>
        <v/>
      </c>
      <c r="AU501" s="41" t="str">
        <f t="shared" si="5"/>
        <v/>
      </c>
      <c r="AV501" s="42" t="str">
        <f t="shared" si="6"/>
        <v/>
      </c>
      <c r="AW501" s="25"/>
      <c r="AX501" s="17"/>
      <c r="AY501" s="17"/>
      <c r="AZ501" s="17"/>
      <c r="BA501" s="17"/>
      <c r="BB501" s="17"/>
      <c r="BC501" s="17"/>
      <c r="BD501" s="17"/>
      <c r="BE501" s="17"/>
      <c r="BF501" s="17"/>
      <c r="BG501" s="17"/>
      <c r="BH501" s="17"/>
      <c r="BI501" s="17"/>
      <c r="BJ501" s="17"/>
      <c r="BK501" s="17"/>
      <c r="BL501" s="17"/>
      <c r="BM501" s="16"/>
      <c r="BN501" s="16"/>
      <c r="BO501" s="16"/>
    </row>
    <row r="502" ht="15.75" customHeight="1">
      <c r="A502" s="5"/>
      <c r="B502" s="37"/>
      <c r="C502" s="37"/>
      <c r="D502" s="35"/>
      <c r="E502" s="36"/>
      <c r="F502" s="37"/>
      <c r="G502" s="37"/>
      <c r="H502" s="37"/>
      <c r="I502" s="37"/>
      <c r="J502" s="37"/>
      <c r="K502" s="37"/>
      <c r="L502" s="37"/>
      <c r="M502" s="37"/>
      <c r="N502" s="37"/>
      <c r="O502" s="37"/>
      <c r="P502" s="37"/>
      <c r="Q502" s="38"/>
      <c r="R502" s="39"/>
      <c r="S502" s="39"/>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40" t="str">
        <f t="shared" si="2"/>
        <v/>
      </c>
      <c r="AS502" s="40" t="str">
        <f t="shared" si="3"/>
        <v/>
      </c>
      <c r="AT502" s="40" t="str">
        <f t="shared" si="4"/>
        <v/>
      </c>
      <c r="AU502" s="41" t="str">
        <f t="shared" si="5"/>
        <v/>
      </c>
      <c r="AV502" s="42" t="str">
        <f t="shared" si="6"/>
        <v/>
      </c>
      <c r="AW502" s="25"/>
      <c r="AX502" s="17"/>
      <c r="AY502" s="17"/>
      <c r="AZ502" s="17"/>
      <c r="BA502" s="17"/>
      <c r="BB502" s="17"/>
      <c r="BC502" s="17"/>
      <c r="BD502" s="17"/>
      <c r="BE502" s="17"/>
      <c r="BF502" s="17"/>
      <c r="BG502" s="17"/>
      <c r="BH502" s="17"/>
      <c r="BI502" s="17"/>
      <c r="BJ502" s="17"/>
      <c r="BK502" s="17"/>
      <c r="BL502" s="17"/>
      <c r="BM502" s="16"/>
      <c r="BN502" s="16"/>
      <c r="BO502" s="16"/>
    </row>
    <row r="503" ht="15.75" customHeight="1">
      <c r="A503" s="5"/>
      <c r="B503" s="37"/>
      <c r="C503" s="37"/>
      <c r="D503" s="35"/>
      <c r="E503" s="36"/>
      <c r="F503" s="37"/>
      <c r="G503" s="37"/>
      <c r="H503" s="37"/>
      <c r="I503" s="37"/>
      <c r="J503" s="37"/>
      <c r="K503" s="37"/>
      <c r="L503" s="37"/>
      <c r="M503" s="37"/>
      <c r="N503" s="37"/>
      <c r="O503" s="37"/>
      <c r="P503" s="37"/>
      <c r="Q503" s="38"/>
      <c r="R503" s="39"/>
      <c r="S503" s="39"/>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40" t="str">
        <f t="shared" si="2"/>
        <v/>
      </c>
      <c r="AS503" s="40" t="str">
        <f t="shared" si="3"/>
        <v/>
      </c>
      <c r="AT503" s="40" t="str">
        <f t="shared" si="4"/>
        <v/>
      </c>
      <c r="AU503" s="41" t="str">
        <f t="shared" si="5"/>
        <v/>
      </c>
      <c r="AV503" s="42" t="str">
        <f t="shared" si="6"/>
        <v/>
      </c>
      <c r="AW503" s="25"/>
      <c r="AX503" s="17"/>
      <c r="AY503" s="17"/>
      <c r="AZ503" s="17"/>
      <c r="BA503" s="17"/>
      <c r="BB503" s="17"/>
      <c r="BC503" s="17"/>
      <c r="BD503" s="17"/>
      <c r="BE503" s="17"/>
      <c r="BF503" s="17"/>
      <c r="BG503" s="17"/>
      <c r="BH503" s="17"/>
      <c r="BI503" s="17"/>
      <c r="BJ503" s="17"/>
      <c r="BK503" s="17"/>
      <c r="BL503" s="17"/>
      <c r="BM503" s="16"/>
      <c r="BN503" s="16"/>
      <c r="BO503" s="16"/>
    </row>
    <row r="504" ht="15.75" customHeight="1">
      <c r="A504" s="5"/>
      <c r="B504" s="37"/>
      <c r="C504" s="37"/>
      <c r="D504" s="35"/>
      <c r="E504" s="36"/>
      <c r="F504" s="37"/>
      <c r="G504" s="37"/>
      <c r="H504" s="37"/>
      <c r="I504" s="37"/>
      <c r="J504" s="37"/>
      <c r="K504" s="37"/>
      <c r="L504" s="37"/>
      <c r="M504" s="37"/>
      <c r="N504" s="37"/>
      <c r="O504" s="37"/>
      <c r="P504" s="37"/>
      <c r="Q504" s="38"/>
      <c r="R504" s="39"/>
      <c r="S504" s="39"/>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40" t="str">
        <f t="shared" si="2"/>
        <v/>
      </c>
      <c r="AS504" s="40" t="str">
        <f t="shared" si="3"/>
        <v/>
      </c>
      <c r="AT504" s="40" t="str">
        <f t="shared" si="4"/>
        <v/>
      </c>
      <c r="AU504" s="41" t="str">
        <f t="shared" si="5"/>
        <v/>
      </c>
      <c r="AV504" s="42" t="str">
        <f t="shared" si="6"/>
        <v/>
      </c>
      <c r="AW504" s="25"/>
      <c r="AX504" s="17"/>
      <c r="AY504" s="17"/>
      <c r="AZ504" s="17"/>
      <c r="BA504" s="17"/>
      <c r="BB504" s="17"/>
      <c r="BC504" s="17"/>
      <c r="BD504" s="17"/>
      <c r="BE504" s="17"/>
      <c r="BF504" s="17"/>
      <c r="BG504" s="17"/>
      <c r="BH504" s="17"/>
      <c r="BI504" s="17"/>
      <c r="BJ504" s="17"/>
      <c r="BK504" s="17"/>
      <c r="BL504" s="17"/>
      <c r="BM504" s="16"/>
      <c r="BN504" s="16"/>
      <c r="BO504" s="16"/>
    </row>
    <row r="505" ht="15.75" customHeight="1">
      <c r="A505" s="5"/>
      <c r="B505" s="37"/>
      <c r="C505" s="37"/>
      <c r="D505" s="35"/>
      <c r="E505" s="36"/>
      <c r="F505" s="37"/>
      <c r="G505" s="37"/>
      <c r="H505" s="37"/>
      <c r="I505" s="37"/>
      <c r="J505" s="37"/>
      <c r="K505" s="37"/>
      <c r="L505" s="37"/>
      <c r="M505" s="37"/>
      <c r="N505" s="37"/>
      <c r="O505" s="37"/>
      <c r="P505" s="37"/>
      <c r="Q505" s="38"/>
      <c r="R505" s="39"/>
      <c r="S505" s="39"/>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40" t="str">
        <f t="shared" si="2"/>
        <v/>
      </c>
      <c r="AS505" s="40" t="str">
        <f t="shared" si="3"/>
        <v/>
      </c>
      <c r="AT505" s="40" t="str">
        <f t="shared" si="4"/>
        <v/>
      </c>
      <c r="AU505" s="41" t="str">
        <f t="shared" si="5"/>
        <v/>
      </c>
      <c r="AV505" s="42" t="str">
        <f t="shared" si="6"/>
        <v/>
      </c>
      <c r="AW505" s="25"/>
      <c r="AX505" s="17"/>
      <c r="AY505" s="17"/>
      <c r="AZ505" s="17"/>
      <c r="BA505" s="17"/>
      <c r="BB505" s="17"/>
      <c r="BC505" s="17"/>
      <c r="BD505" s="17"/>
      <c r="BE505" s="17"/>
      <c r="BF505" s="17"/>
      <c r="BG505" s="17"/>
      <c r="BH505" s="17"/>
      <c r="BI505" s="17"/>
      <c r="BJ505" s="17"/>
      <c r="BK505" s="17"/>
      <c r="BL505" s="17"/>
      <c r="BM505" s="16"/>
      <c r="BN505" s="16"/>
      <c r="BO505" s="16"/>
    </row>
    <row r="506" ht="15.75" customHeight="1">
      <c r="A506" s="5"/>
      <c r="B506" s="37"/>
      <c r="C506" s="37"/>
      <c r="D506" s="35"/>
      <c r="E506" s="36"/>
      <c r="F506" s="37"/>
      <c r="G506" s="37"/>
      <c r="H506" s="37"/>
      <c r="I506" s="37"/>
      <c r="J506" s="37"/>
      <c r="K506" s="37"/>
      <c r="L506" s="37"/>
      <c r="M506" s="37"/>
      <c r="N506" s="37"/>
      <c r="O506" s="37"/>
      <c r="P506" s="37"/>
      <c r="Q506" s="38"/>
      <c r="R506" s="39"/>
      <c r="S506" s="39"/>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40" t="str">
        <f t="shared" si="2"/>
        <v/>
      </c>
      <c r="AS506" s="40" t="str">
        <f t="shared" si="3"/>
        <v/>
      </c>
      <c r="AT506" s="40" t="str">
        <f t="shared" si="4"/>
        <v/>
      </c>
      <c r="AU506" s="41" t="str">
        <f t="shared" si="5"/>
        <v/>
      </c>
      <c r="AV506" s="42" t="str">
        <f t="shared" si="6"/>
        <v/>
      </c>
      <c r="AW506" s="25"/>
      <c r="AX506" s="17"/>
      <c r="AY506" s="17"/>
      <c r="AZ506" s="17"/>
      <c r="BA506" s="17"/>
      <c r="BB506" s="17"/>
      <c r="BC506" s="17"/>
      <c r="BD506" s="17"/>
      <c r="BE506" s="17"/>
      <c r="BF506" s="17"/>
      <c r="BG506" s="17"/>
      <c r="BH506" s="17"/>
      <c r="BI506" s="17"/>
      <c r="BJ506" s="17"/>
      <c r="BK506" s="17"/>
      <c r="BL506" s="17"/>
      <c r="BM506" s="16"/>
      <c r="BN506" s="16"/>
      <c r="BO506" s="16"/>
    </row>
    <row r="507" ht="15.75" customHeight="1">
      <c r="A507" s="5"/>
      <c r="B507" s="37"/>
      <c r="C507" s="37"/>
      <c r="D507" s="35"/>
      <c r="E507" s="36"/>
      <c r="F507" s="37"/>
      <c r="G507" s="37"/>
      <c r="H507" s="37"/>
      <c r="I507" s="37"/>
      <c r="J507" s="37"/>
      <c r="K507" s="37"/>
      <c r="L507" s="37"/>
      <c r="M507" s="37"/>
      <c r="N507" s="37"/>
      <c r="O507" s="37"/>
      <c r="P507" s="37"/>
      <c r="Q507" s="38"/>
      <c r="R507" s="39"/>
      <c r="S507" s="39"/>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40" t="str">
        <f t="shared" si="2"/>
        <v/>
      </c>
      <c r="AS507" s="40" t="str">
        <f t="shared" si="3"/>
        <v/>
      </c>
      <c r="AT507" s="40" t="str">
        <f t="shared" si="4"/>
        <v/>
      </c>
      <c r="AU507" s="41" t="str">
        <f t="shared" si="5"/>
        <v/>
      </c>
      <c r="AV507" s="42" t="str">
        <f t="shared" si="6"/>
        <v/>
      </c>
      <c r="AW507" s="25"/>
      <c r="AX507" s="17"/>
      <c r="AY507" s="17"/>
      <c r="AZ507" s="17"/>
      <c r="BA507" s="17"/>
      <c r="BB507" s="17"/>
      <c r="BC507" s="17"/>
      <c r="BD507" s="17"/>
      <c r="BE507" s="17"/>
      <c r="BF507" s="17"/>
      <c r="BG507" s="17"/>
      <c r="BH507" s="17"/>
      <c r="BI507" s="17"/>
      <c r="BJ507" s="17"/>
      <c r="BK507" s="17"/>
      <c r="BL507" s="17"/>
      <c r="BM507" s="16"/>
      <c r="BN507" s="16"/>
      <c r="BO507" s="16"/>
    </row>
    <row r="508" ht="15.75" customHeight="1">
      <c r="A508" s="5"/>
      <c r="B508" s="37"/>
      <c r="C508" s="37"/>
      <c r="D508" s="35"/>
      <c r="E508" s="36"/>
      <c r="F508" s="37"/>
      <c r="G508" s="37"/>
      <c r="H508" s="37"/>
      <c r="I508" s="37"/>
      <c r="J508" s="37"/>
      <c r="K508" s="37"/>
      <c r="L508" s="37"/>
      <c r="M508" s="37"/>
      <c r="N508" s="37"/>
      <c r="O508" s="37"/>
      <c r="P508" s="37"/>
      <c r="Q508" s="38"/>
      <c r="R508" s="39"/>
      <c r="S508" s="39"/>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40" t="str">
        <f t="shared" si="2"/>
        <v/>
      </c>
      <c r="AS508" s="40" t="str">
        <f t="shared" si="3"/>
        <v/>
      </c>
      <c r="AT508" s="40" t="str">
        <f t="shared" si="4"/>
        <v/>
      </c>
      <c r="AU508" s="41" t="str">
        <f t="shared" si="5"/>
        <v/>
      </c>
      <c r="AV508" s="42" t="str">
        <f t="shared" si="6"/>
        <v/>
      </c>
      <c r="AW508" s="25"/>
      <c r="AX508" s="17"/>
      <c r="AY508" s="17"/>
      <c r="AZ508" s="17"/>
      <c r="BA508" s="17"/>
      <c r="BB508" s="17"/>
      <c r="BC508" s="17"/>
      <c r="BD508" s="17"/>
      <c r="BE508" s="17"/>
      <c r="BF508" s="17"/>
      <c r="BG508" s="17"/>
      <c r="BH508" s="17"/>
      <c r="BI508" s="17"/>
      <c r="BJ508" s="17"/>
      <c r="BK508" s="17"/>
      <c r="BL508" s="17"/>
      <c r="BM508" s="16"/>
      <c r="BN508" s="16"/>
      <c r="BO508" s="16"/>
    </row>
    <row r="509" ht="15.75" customHeight="1">
      <c r="A509" s="5"/>
      <c r="B509" s="47"/>
      <c r="C509" s="48"/>
      <c r="D509" s="48"/>
      <c r="E509" s="48"/>
      <c r="F509" s="48"/>
      <c r="G509" s="48"/>
      <c r="H509" s="48"/>
      <c r="I509" s="48"/>
      <c r="J509" s="48"/>
      <c r="K509" s="48"/>
      <c r="L509" s="48"/>
      <c r="M509" s="48"/>
      <c r="N509" s="48"/>
      <c r="O509" s="49"/>
      <c r="P509" s="5"/>
      <c r="Q509" s="5"/>
      <c r="R509" s="15"/>
      <c r="S509" s="1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16"/>
      <c r="AS509" s="16"/>
      <c r="AT509" s="16"/>
      <c r="AU509" s="41"/>
      <c r="AV509" s="41"/>
      <c r="AW509" s="17"/>
      <c r="AX509" s="17"/>
      <c r="AY509" s="17"/>
      <c r="AZ509" s="17"/>
      <c r="BA509" s="17"/>
      <c r="BB509" s="17"/>
      <c r="BC509" s="17"/>
      <c r="BD509" s="17"/>
      <c r="BE509" s="17"/>
      <c r="BF509" s="17"/>
      <c r="BG509" s="17"/>
      <c r="BH509" s="17"/>
      <c r="BI509" s="17"/>
      <c r="BJ509" s="17"/>
      <c r="BK509" s="17"/>
      <c r="BL509" s="17"/>
      <c r="BM509" s="16"/>
      <c r="BN509" s="16"/>
      <c r="BO509" s="16"/>
    </row>
    <row r="510" ht="15.75" customHeight="1">
      <c r="A510" s="5"/>
      <c r="B510" s="47"/>
      <c r="C510" s="48"/>
      <c r="D510" s="48"/>
      <c r="E510" s="48"/>
      <c r="F510" s="48"/>
      <c r="G510" s="48"/>
      <c r="H510" s="48"/>
      <c r="I510" s="48"/>
      <c r="J510" s="48"/>
      <c r="K510" s="48"/>
      <c r="L510" s="48"/>
      <c r="M510" s="48"/>
      <c r="N510" s="48"/>
      <c r="O510" s="49"/>
      <c r="P510" s="5"/>
      <c r="Q510" s="5"/>
      <c r="R510" s="15"/>
      <c r="S510" s="1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16"/>
      <c r="AS510" s="16"/>
      <c r="AT510" s="16"/>
      <c r="AU510" s="16"/>
      <c r="AV510" s="16"/>
      <c r="AW510" s="17"/>
      <c r="AX510" s="17"/>
      <c r="AY510" s="17"/>
      <c r="AZ510" s="17"/>
      <c r="BA510" s="17"/>
      <c r="BB510" s="17"/>
      <c r="BC510" s="17"/>
      <c r="BD510" s="17"/>
      <c r="BE510" s="17"/>
      <c r="BF510" s="17"/>
      <c r="BG510" s="17"/>
      <c r="BH510" s="17"/>
      <c r="BI510" s="17"/>
      <c r="BJ510" s="17"/>
      <c r="BK510" s="17"/>
      <c r="BL510" s="17"/>
      <c r="BM510" s="16"/>
      <c r="BN510" s="16"/>
      <c r="BO510" s="16"/>
    </row>
    <row r="511" ht="15.75" customHeight="1">
      <c r="A511" s="5"/>
      <c r="B511" s="47"/>
      <c r="C511" s="48"/>
      <c r="D511" s="48"/>
      <c r="E511" s="48"/>
      <c r="F511" s="48"/>
      <c r="G511" s="48"/>
      <c r="H511" s="48"/>
      <c r="I511" s="48"/>
      <c r="J511" s="48"/>
      <c r="K511" s="48"/>
      <c r="L511" s="48"/>
      <c r="M511" s="48"/>
      <c r="N511" s="48"/>
      <c r="O511" s="49"/>
      <c r="P511" s="5"/>
      <c r="Q511" s="5"/>
      <c r="R511" s="15"/>
      <c r="S511" s="1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16"/>
      <c r="AS511" s="16"/>
      <c r="AT511" s="16"/>
      <c r="AU511" s="16"/>
      <c r="AV511" s="16"/>
      <c r="AW511" s="17"/>
      <c r="AX511" s="17"/>
      <c r="AY511" s="17"/>
      <c r="AZ511" s="17"/>
      <c r="BA511" s="17"/>
      <c r="BB511" s="17"/>
      <c r="BC511" s="17"/>
      <c r="BD511" s="17"/>
      <c r="BE511" s="17"/>
      <c r="BF511" s="17"/>
      <c r="BG511" s="17"/>
      <c r="BH511" s="17"/>
      <c r="BI511" s="17"/>
      <c r="BJ511" s="17"/>
      <c r="BK511" s="17"/>
      <c r="BL511" s="17"/>
      <c r="BM511" s="16"/>
      <c r="BN511" s="16"/>
      <c r="BO511" s="16"/>
    </row>
    <row r="512" ht="15.75" customHeight="1">
      <c r="A512" s="5"/>
      <c r="B512" s="47"/>
      <c r="C512" s="48"/>
      <c r="D512" s="48"/>
      <c r="E512" s="48"/>
      <c r="F512" s="48"/>
      <c r="G512" s="48"/>
      <c r="H512" s="48"/>
      <c r="I512" s="48"/>
      <c r="J512" s="48"/>
      <c r="K512" s="48"/>
      <c r="L512" s="48"/>
      <c r="M512" s="48"/>
      <c r="N512" s="48"/>
      <c r="O512" s="49"/>
      <c r="P512" s="5"/>
      <c r="Q512" s="5"/>
      <c r="R512" s="15"/>
      <c r="S512" s="1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16"/>
      <c r="AS512" s="16"/>
      <c r="AT512" s="16"/>
      <c r="AU512" s="16"/>
      <c r="AV512" s="16"/>
      <c r="AW512" s="17"/>
      <c r="AX512" s="17"/>
      <c r="AY512" s="17"/>
      <c r="AZ512" s="17"/>
      <c r="BA512" s="17"/>
      <c r="BB512" s="17"/>
      <c r="BC512" s="17"/>
      <c r="BD512" s="17"/>
      <c r="BE512" s="17"/>
      <c r="BF512" s="17"/>
      <c r="BG512" s="17"/>
      <c r="BH512" s="17"/>
      <c r="BI512" s="17"/>
      <c r="BJ512" s="17"/>
      <c r="BK512" s="17"/>
      <c r="BL512" s="17"/>
      <c r="BM512" s="16"/>
      <c r="BN512" s="16"/>
      <c r="BO512" s="16"/>
    </row>
    <row r="513" ht="15.75" customHeight="1">
      <c r="A513" s="5"/>
      <c r="B513" s="47"/>
      <c r="C513" s="48"/>
      <c r="D513" s="48"/>
      <c r="E513" s="48"/>
      <c r="F513" s="48"/>
      <c r="G513" s="48"/>
      <c r="H513" s="48"/>
      <c r="I513" s="48"/>
      <c r="J513" s="48"/>
      <c r="K513" s="48"/>
      <c r="L513" s="48"/>
      <c r="M513" s="48"/>
      <c r="N513" s="48"/>
      <c r="O513" s="49"/>
      <c r="P513" s="5"/>
      <c r="Q513" s="5"/>
      <c r="R513" s="15"/>
      <c r="S513" s="1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16"/>
      <c r="AS513" s="16"/>
      <c r="AT513" s="16"/>
      <c r="AU513" s="16"/>
      <c r="AV513" s="16"/>
      <c r="AW513" s="17"/>
      <c r="AX513" s="17"/>
      <c r="AY513" s="17"/>
      <c r="AZ513" s="17"/>
      <c r="BA513" s="17"/>
      <c r="BB513" s="17"/>
      <c r="BC513" s="17"/>
      <c r="BD513" s="17"/>
      <c r="BE513" s="17"/>
      <c r="BF513" s="17"/>
      <c r="BG513" s="17"/>
      <c r="BH513" s="17"/>
      <c r="BI513" s="17"/>
      <c r="BJ513" s="17"/>
      <c r="BK513" s="17"/>
      <c r="BL513" s="17"/>
      <c r="BM513" s="16"/>
      <c r="BN513" s="16"/>
      <c r="BO513" s="16"/>
    </row>
    <row r="514" ht="15.75" customHeight="1">
      <c r="A514" s="5"/>
      <c r="B514" s="47"/>
      <c r="C514" s="48"/>
      <c r="D514" s="48"/>
      <c r="E514" s="48"/>
      <c r="F514" s="48"/>
      <c r="G514" s="48"/>
      <c r="H514" s="48"/>
      <c r="I514" s="48"/>
      <c r="J514" s="48"/>
      <c r="K514" s="48"/>
      <c r="L514" s="48"/>
      <c r="M514" s="48"/>
      <c r="N514" s="48"/>
      <c r="O514" s="49"/>
      <c r="P514" s="5"/>
      <c r="Q514" s="5"/>
      <c r="R514" s="15"/>
      <c r="S514" s="1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16"/>
      <c r="AS514" s="16"/>
      <c r="AT514" s="16"/>
      <c r="AU514" s="16"/>
      <c r="AV514" s="16"/>
      <c r="AW514" s="17"/>
      <c r="AX514" s="17"/>
      <c r="AY514" s="17"/>
      <c r="AZ514" s="17"/>
      <c r="BA514" s="17"/>
      <c r="BB514" s="17"/>
      <c r="BC514" s="17"/>
      <c r="BD514" s="17"/>
      <c r="BE514" s="17"/>
      <c r="BF514" s="17"/>
      <c r="BG514" s="17"/>
      <c r="BH514" s="17"/>
      <c r="BI514" s="17"/>
      <c r="BJ514" s="17"/>
      <c r="BK514" s="17"/>
      <c r="BL514" s="17"/>
      <c r="BM514" s="16"/>
      <c r="BN514" s="16"/>
      <c r="BO514" s="16"/>
    </row>
    <row r="515" ht="15.75" customHeight="1">
      <c r="A515" s="5"/>
      <c r="B515" s="47"/>
      <c r="C515" s="48"/>
      <c r="D515" s="48"/>
      <c r="E515" s="48"/>
      <c r="F515" s="48"/>
      <c r="G515" s="48"/>
      <c r="H515" s="48"/>
      <c r="I515" s="48"/>
      <c r="J515" s="48"/>
      <c r="K515" s="48"/>
      <c r="L515" s="48"/>
      <c r="M515" s="48"/>
      <c r="N515" s="48"/>
      <c r="O515" s="49"/>
      <c r="P515" s="5"/>
      <c r="Q515" s="5"/>
      <c r="R515" s="15"/>
      <c r="S515" s="1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16"/>
      <c r="AS515" s="16"/>
      <c r="AT515" s="16"/>
      <c r="AU515" s="16"/>
      <c r="AV515" s="16"/>
      <c r="AW515" s="17"/>
      <c r="AX515" s="17"/>
      <c r="AY515" s="17"/>
      <c r="AZ515" s="17"/>
      <c r="BA515" s="17"/>
      <c r="BB515" s="17"/>
      <c r="BC515" s="17"/>
      <c r="BD515" s="17"/>
      <c r="BE515" s="17"/>
      <c r="BF515" s="17"/>
      <c r="BG515" s="17"/>
      <c r="BH515" s="17"/>
      <c r="BI515" s="17"/>
      <c r="BJ515" s="17"/>
      <c r="BK515" s="17"/>
      <c r="BL515" s="17"/>
      <c r="BM515" s="16"/>
      <c r="BN515" s="16"/>
      <c r="BO515" s="16"/>
    </row>
    <row r="516" ht="15.75" customHeight="1">
      <c r="A516" s="5"/>
      <c r="B516" s="47"/>
      <c r="C516" s="48"/>
      <c r="D516" s="48"/>
      <c r="E516" s="48"/>
      <c r="F516" s="48"/>
      <c r="G516" s="48"/>
      <c r="H516" s="48"/>
      <c r="I516" s="48"/>
      <c r="J516" s="48"/>
      <c r="K516" s="48"/>
      <c r="L516" s="48"/>
      <c r="M516" s="48"/>
      <c r="N516" s="48"/>
      <c r="O516" s="49"/>
      <c r="P516" s="5"/>
      <c r="Q516" s="5"/>
      <c r="R516" s="15"/>
      <c r="S516" s="1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16"/>
      <c r="AS516" s="16"/>
      <c r="AT516" s="16"/>
      <c r="AU516" s="16"/>
      <c r="AV516" s="16"/>
      <c r="AW516" s="17"/>
      <c r="AX516" s="17"/>
      <c r="AY516" s="17"/>
      <c r="AZ516" s="17"/>
      <c r="BA516" s="17"/>
      <c r="BB516" s="17"/>
      <c r="BC516" s="17"/>
      <c r="BD516" s="17"/>
      <c r="BE516" s="17"/>
      <c r="BF516" s="17"/>
      <c r="BG516" s="17"/>
      <c r="BH516" s="17"/>
      <c r="BI516" s="17"/>
      <c r="BJ516" s="17"/>
      <c r="BK516" s="17"/>
      <c r="BL516" s="17"/>
      <c r="BM516" s="16"/>
      <c r="BN516" s="16"/>
      <c r="BO516" s="16"/>
    </row>
    <row r="517" ht="15.75" customHeight="1">
      <c r="A517" s="5"/>
      <c r="B517" s="47"/>
      <c r="C517" s="48"/>
      <c r="D517" s="48"/>
      <c r="E517" s="48"/>
      <c r="F517" s="48"/>
      <c r="G517" s="48"/>
      <c r="H517" s="48"/>
      <c r="I517" s="48"/>
      <c r="J517" s="48"/>
      <c r="K517" s="48"/>
      <c r="L517" s="48"/>
      <c r="M517" s="48"/>
      <c r="N517" s="48"/>
      <c r="O517" s="49"/>
      <c r="P517" s="5"/>
      <c r="Q517" s="5"/>
      <c r="R517" s="15"/>
      <c r="S517" s="1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16"/>
      <c r="AS517" s="16"/>
      <c r="AT517" s="16"/>
      <c r="AU517" s="16"/>
      <c r="AV517" s="16"/>
      <c r="AW517" s="17"/>
      <c r="AX517" s="17"/>
      <c r="AY517" s="17"/>
      <c r="AZ517" s="17"/>
      <c r="BA517" s="17"/>
      <c r="BB517" s="17"/>
      <c r="BC517" s="17"/>
      <c r="BD517" s="17"/>
      <c r="BE517" s="17"/>
      <c r="BF517" s="17"/>
      <c r="BG517" s="17"/>
      <c r="BH517" s="17"/>
      <c r="BI517" s="17"/>
      <c r="BJ517" s="17"/>
      <c r="BK517" s="17"/>
      <c r="BL517" s="17"/>
      <c r="BM517" s="16"/>
      <c r="BN517" s="16"/>
      <c r="BO517" s="16"/>
    </row>
    <row r="518" ht="15.75" customHeight="1">
      <c r="A518" s="5"/>
      <c r="B518" s="47"/>
      <c r="C518" s="49"/>
      <c r="D518" s="50"/>
      <c r="E518" s="50"/>
      <c r="F518" s="50"/>
      <c r="G518" s="50"/>
      <c r="H518" s="50"/>
      <c r="I518" s="50"/>
      <c r="J518" s="50"/>
      <c r="K518" s="50"/>
      <c r="L518" s="50"/>
      <c r="M518" s="50"/>
      <c r="N518" s="50"/>
      <c r="O518" s="49"/>
      <c r="P518" s="5"/>
      <c r="Q518" s="5"/>
      <c r="R518" s="15"/>
      <c r="S518" s="1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16"/>
      <c r="AS518" s="16"/>
      <c r="AT518" s="16"/>
      <c r="AU518" s="16"/>
      <c r="AV518" s="16"/>
      <c r="AW518" s="17"/>
      <c r="AX518" s="17"/>
      <c r="AY518" s="17"/>
      <c r="AZ518" s="17"/>
      <c r="BA518" s="17"/>
      <c r="BB518" s="17"/>
      <c r="BC518" s="17"/>
      <c r="BD518" s="17"/>
      <c r="BE518" s="17"/>
      <c r="BF518" s="17"/>
      <c r="BG518" s="17"/>
      <c r="BH518" s="17"/>
      <c r="BI518" s="17"/>
      <c r="BJ518" s="17"/>
      <c r="BK518" s="17"/>
      <c r="BL518" s="17"/>
      <c r="BM518" s="16"/>
      <c r="BN518" s="16"/>
      <c r="BO518" s="16"/>
    </row>
    <row r="519" ht="15.75" customHeight="1">
      <c r="A519" s="5"/>
      <c r="B519" s="47"/>
      <c r="C519" s="49"/>
      <c r="D519" s="50"/>
      <c r="E519" s="50"/>
      <c r="F519" s="50"/>
      <c r="G519" s="50"/>
      <c r="H519" s="50"/>
      <c r="I519" s="50"/>
      <c r="J519" s="50"/>
      <c r="K519" s="50"/>
      <c r="L519" s="50"/>
      <c r="M519" s="50"/>
      <c r="N519" s="50"/>
      <c r="O519" s="49"/>
      <c r="P519" s="5"/>
      <c r="Q519" s="5"/>
      <c r="R519" s="15"/>
      <c r="S519" s="1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16"/>
      <c r="AS519" s="16"/>
      <c r="AT519" s="16"/>
      <c r="AU519" s="16"/>
      <c r="AV519" s="16"/>
      <c r="AW519" s="17"/>
      <c r="AX519" s="17"/>
      <c r="AY519" s="17"/>
      <c r="AZ519" s="17"/>
      <c r="BA519" s="17"/>
      <c r="BB519" s="17"/>
      <c r="BC519" s="17"/>
      <c r="BD519" s="17"/>
      <c r="BE519" s="17"/>
      <c r="BF519" s="17"/>
      <c r="BG519" s="17"/>
      <c r="BH519" s="17"/>
      <c r="BI519" s="17"/>
      <c r="BJ519" s="17"/>
      <c r="BK519" s="17"/>
      <c r="BL519" s="17"/>
      <c r="BM519" s="16"/>
      <c r="BN519" s="16"/>
      <c r="BO519" s="16"/>
    </row>
    <row r="520" ht="15.75" customHeight="1">
      <c r="A520" s="5"/>
      <c r="B520" s="47"/>
      <c r="C520" s="49"/>
      <c r="D520" s="49"/>
      <c r="E520" s="49"/>
      <c r="F520" s="49"/>
      <c r="G520" s="49"/>
      <c r="H520" s="49"/>
      <c r="I520" s="49"/>
      <c r="J520" s="49"/>
      <c r="K520" s="49"/>
      <c r="L520" s="49"/>
      <c r="M520" s="49"/>
      <c r="N520" s="49"/>
      <c r="O520" s="49"/>
      <c r="P520" s="5"/>
      <c r="Q520" s="5"/>
      <c r="R520" s="15"/>
      <c r="S520" s="1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16"/>
      <c r="AS520" s="16"/>
      <c r="AT520" s="16"/>
      <c r="AU520" s="16"/>
      <c r="AV520" s="16"/>
      <c r="AW520" s="17"/>
      <c r="AX520" s="17"/>
      <c r="AY520" s="17"/>
      <c r="AZ520" s="17"/>
      <c r="BA520" s="17"/>
      <c r="BB520" s="17"/>
      <c r="BC520" s="17"/>
      <c r="BD520" s="17"/>
      <c r="BE520" s="17"/>
      <c r="BF520" s="17"/>
      <c r="BG520" s="17"/>
      <c r="BH520" s="17"/>
      <c r="BI520" s="17"/>
      <c r="BJ520" s="17"/>
      <c r="BK520" s="17"/>
      <c r="BL520" s="17"/>
      <c r="BM520" s="16"/>
      <c r="BN520" s="16"/>
      <c r="BO520" s="16"/>
    </row>
    <row r="521" ht="15.75" customHeight="1">
      <c r="A521" s="5"/>
      <c r="B521" s="47"/>
      <c r="C521" s="49"/>
      <c r="D521" s="49"/>
      <c r="E521" s="49"/>
      <c r="F521" s="49"/>
      <c r="G521" s="49"/>
      <c r="H521" s="49"/>
      <c r="I521" s="49"/>
      <c r="J521" s="49"/>
      <c r="K521" s="49"/>
      <c r="L521" s="49"/>
      <c r="M521" s="49"/>
      <c r="N521" s="49"/>
      <c r="O521" s="49"/>
      <c r="P521" s="5"/>
      <c r="Q521" s="5"/>
      <c r="R521" s="15"/>
      <c r="S521" s="1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16"/>
      <c r="AS521" s="16"/>
      <c r="AT521" s="16"/>
      <c r="AU521" s="16"/>
      <c r="AV521" s="16"/>
      <c r="AW521" s="17"/>
      <c r="AX521" s="17"/>
      <c r="AY521" s="17"/>
      <c r="AZ521" s="17"/>
      <c r="BA521" s="17"/>
      <c r="BB521" s="17"/>
      <c r="BC521" s="17"/>
      <c r="BD521" s="17"/>
      <c r="BE521" s="17"/>
      <c r="BF521" s="17"/>
      <c r="BG521" s="17"/>
      <c r="BH521" s="17"/>
      <c r="BI521" s="17"/>
      <c r="BJ521" s="17"/>
      <c r="BK521" s="17"/>
      <c r="BL521" s="17"/>
      <c r="BM521" s="16"/>
      <c r="BN521" s="16"/>
      <c r="BO521" s="16"/>
    </row>
  </sheetData>
  <mergeCells count="3">
    <mergeCell ref="O3:Q4"/>
    <mergeCell ref="O21:Q21"/>
    <mergeCell ref="O22:Q22"/>
  </mergeCells>
  <hyperlinks>
    <hyperlink display="View email performance &gt;&gt;" location="Summary!A1" ref="O3"/>
  </hyperlinks>
  <printOptions/>
  <pageMargins bottom="0.75" footer="0.0" header="0.0" left="0.7" right="0.7" top="0.75"/>
  <pageSetup scale="35"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3.33"/>
    <col customWidth="1" min="2" max="8" width="12.33"/>
    <col customWidth="1" min="9" max="26" width="10.78"/>
  </cols>
  <sheetData>
    <row r="1" ht="49.5" customHeight="1">
      <c r="A1" s="1"/>
      <c r="B1" s="2" t="s">
        <v>80</v>
      </c>
      <c r="C1" s="3"/>
      <c r="D1" s="1"/>
      <c r="E1" s="1"/>
      <c r="F1" s="3"/>
      <c r="G1" s="1"/>
      <c r="H1" s="1"/>
      <c r="I1" s="1"/>
      <c r="J1" s="1"/>
      <c r="K1" s="1"/>
      <c r="L1" s="1"/>
      <c r="M1" s="1"/>
      <c r="N1" s="1"/>
      <c r="O1" s="1"/>
      <c r="P1" s="1"/>
      <c r="Q1" s="1"/>
      <c r="R1" s="51"/>
      <c r="S1" s="52"/>
      <c r="T1" s="52"/>
      <c r="U1" s="52"/>
      <c r="V1" s="52"/>
      <c r="W1" s="52"/>
      <c r="X1" s="52"/>
      <c r="Y1" s="52"/>
      <c r="Z1" s="52"/>
    </row>
    <row r="2" ht="15.75" customHeight="1">
      <c r="A2" s="5"/>
      <c r="B2" s="5"/>
      <c r="C2" s="5"/>
      <c r="D2" s="5"/>
      <c r="E2" s="5"/>
      <c r="F2" s="5"/>
      <c r="G2" s="5"/>
      <c r="H2" s="5"/>
      <c r="I2" s="5"/>
      <c r="J2" s="5"/>
      <c r="K2" s="5"/>
      <c r="L2" s="5"/>
      <c r="M2" s="5"/>
      <c r="N2" s="5"/>
      <c r="O2" s="5"/>
      <c r="P2" s="5"/>
      <c r="Q2" s="5"/>
      <c r="R2" s="5"/>
      <c r="S2" s="5"/>
      <c r="T2" s="5"/>
      <c r="U2" s="5"/>
      <c r="V2" s="5"/>
      <c r="W2" s="5"/>
      <c r="X2" s="5"/>
      <c r="Y2" s="5"/>
      <c r="Z2" s="5"/>
    </row>
    <row r="3" ht="19.5" customHeight="1">
      <c r="A3" s="5"/>
      <c r="B3" s="5"/>
      <c r="C3" s="5"/>
      <c r="D3" s="5"/>
      <c r="E3" s="5"/>
      <c r="F3" s="5"/>
      <c r="G3" s="5"/>
      <c r="H3" s="5"/>
      <c r="I3" s="5"/>
      <c r="J3" s="5"/>
      <c r="K3" s="5"/>
      <c r="L3" s="5"/>
      <c r="M3" s="5"/>
      <c r="N3" s="5"/>
      <c r="O3" s="18" t="s">
        <v>81</v>
      </c>
      <c r="P3" s="9"/>
      <c r="Q3" s="9"/>
      <c r="R3" s="5"/>
      <c r="S3" s="5"/>
      <c r="T3" s="5"/>
      <c r="U3" s="5"/>
      <c r="V3" s="5"/>
      <c r="W3" s="5"/>
      <c r="X3" s="5"/>
      <c r="Y3" s="5"/>
      <c r="Z3" s="5"/>
    </row>
    <row r="4" ht="15.75" customHeight="1">
      <c r="A4" s="5"/>
      <c r="B4" s="5"/>
      <c r="C4" s="5"/>
      <c r="D4" s="5"/>
      <c r="E4" s="5"/>
      <c r="F4" s="5"/>
      <c r="G4" s="5"/>
      <c r="H4" s="5"/>
      <c r="I4" s="5"/>
      <c r="J4" s="5"/>
      <c r="K4" s="5"/>
      <c r="L4" s="5"/>
      <c r="M4" s="5"/>
      <c r="N4" s="5"/>
      <c r="O4" s="11"/>
      <c r="P4" s="12"/>
      <c r="Q4" s="12"/>
      <c r="R4" s="5"/>
      <c r="S4" s="5"/>
      <c r="T4" s="5"/>
      <c r="U4" s="5"/>
      <c r="V4" s="5"/>
      <c r="W4" s="5"/>
      <c r="X4" s="5"/>
      <c r="Y4" s="5"/>
      <c r="Z4" s="5"/>
    </row>
    <row r="5" ht="24.75" customHeight="1">
      <c r="A5" s="5"/>
      <c r="B5" s="53" t="s">
        <v>82</v>
      </c>
      <c r="C5" s="54"/>
      <c r="D5" s="54"/>
      <c r="E5" s="5"/>
      <c r="F5" s="5"/>
      <c r="G5" s="5"/>
      <c r="H5" s="5"/>
      <c r="I5" s="5"/>
      <c r="J5" s="5"/>
      <c r="K5" s="5"/>
      <c r="L5" s="5"/>
      <c r="M5" s="5"/>
      <c r="N5" s="5"/>
      <c r="O5" s="5"/>
      <c r="P5" s="5"/>
      <c r="Q5" s="5"/>
      <c r="R5" s="5"/>
      <c r="S5" s="5"/>
      <c r="T5" s="5"/>
      <c r="U5" s="5"/>
      <c r="V5" s="5"/>
      <c r="W5" s="5"/>
      <c r="X5" s="5"/>
      <c r="Y5" s="5"/>
      <c r="Z5" s="5"/>
    </row>
    <row r="6" ht="24.75" customHeight="1">
      <c r="A6" s="5"/>
      <c r="B6" s="55"/>
      <c r="C6" s="5"/>
      <c r="D6" s="5"/>
      <c r="E6" s="5"/>
      <c r="F6" s="5"/>
      <c r="G6" s="5"/>
      <c r="H6" s="5"/>
      <c r="I6" s="5"/>
      <c r="J6" s="5"/>
      <c r="K6" s="5"/>
      <c r="L6" s="5"/>
      <c r="M6" s="5"/>
      <c r="N6" s="5"/>
      <c r="O6" s="5"/>
      <c r="P6" s="5"/>
      <c r="Q6" s="5"/>
      <c r="R6" s="5"/>
      <c r="S6" s="5"/>
      <c r="T6" s="5"/>
      <c r="U6" s="5"/>
      <c r="V6" s="5"/>
      <c r="W6" s="5"/>
      <c r="X6" s="5"/>
      <c r="Y6" s="5"/>
      <c r="Z6" s="5"/>
    </row>
    <row r="7" ht="31.5" customHeight="1">
      <c r="A7" s="5"/>
      <c r="B7" s="56" t="s">
        <v>55</v>
      </c>
      <c r="C7" s="57"/>
      <c r="D7" s="56" t="s">
        <v>83</v>
      </c>
      <c r="E7" s="57"/>
      <c r="F7" s="56" t="s">
        <v>84</v>
      </c>
      <c r="G7" s="57"/>
      <c r="H7" s="58"/>
      <c r="I7" s="5"/>
      <c r="J7" s="5"/>
      <c r="K7" s="5"/>
      <c r="L7" s="5"/>
      <c r="M7" s="5"/>
      <c r="N7" s="5"/>
      <c r="O7" s="5"/>
      <c r="P7" s="5"/>
      <c r="Q7" s="5"/>
      <c r="R7" s="5"/>
      <c r="S7" s="5"/>
      <c r="T7" s="5"/>
      <c r="U7" s="5"/>
      <c r="V7" s="5"/>
      <c r="W7" s="5"/>
      <c r="X7" s="5"/>
      <c r="Y7" s="5"/>
      <c r="Z7" s="5"/>
    </row>
    <row r="8" ht="33.0" customHeight="1">
      <c r="A8" s="5"/>
      <c r="B8" s="59">
        <f>SUMIF('Email Data Input'!AY37:BJ37,"&gt;0")</f>
        <v>64</v>
      </c>
      <c r="C8" s="60"/>
      <c r="D8" s="61">
        <f>(SUMIF('Email Data Input'!AY26:BJ26,"&gt;0"))/(SUMIF('Email Data Input'!AY34:BJ34,"&gt;0"))</f>
        <v>0.6875</v>
      </c>
      <c r="E8" s="13"/>
      <c r="F8" s="61">
        <f>(SUMIF('Email Data Input'!AY27:BJ27,"&gt;0"))/(SUMIF('Email Data Input'!AY34:BJ34,"&gt;0"))</f>
        <v>0.1687967581</v>
      </c>
      <c r="G8" s="13"/>
      <c r="H8" s="62"/>
      <c r="I8" s="5"/>
      <c r="J8" s="5"/>
      <c r="K8" s="5"/>
      <c r="L8" s="5"/>
      <c r="M8" s="5"/>
      <c r="N8" s="5"/>
      <c r="O8" s="5"/>
      <c r="P8" s="5"/>
      <c r="Q8" s="5"/>
      <c r="R8" s="5"/>
      <c r="S8" s="5"/>
      <c r="T8" s="5"/>
      <c r="U8" s="5"/>
      <c r="V8" s="5"/>
      <c r="W8" s="5"/>
      <c r="X8" s="5"/>
      <c r="Y8" s="5"/>
      <c r="Z8" s="5"/>
    </row>
    <row r="9" ht="15.75" customHeight="1">
      <c r="A9" s="5"/>
      <c r="B9" s="5"/>
      <c r="C9" s="5"/>
      <c r="D9" s="5"/>
      <c r="E9" s="5"/>
      <c r="F9" s="5"/>
      <c r="G9" s="63"/>
      <c r="H9" s="64"/>
      <c r="I9" s="5"/>
      <c r="J9" s="5"/>
      <c r="K9" s="5"/>
      <c r="L9" s="5"/>
      <c r="M9" s="5"/>
      <c r="N9" s="5"/>
      <c r="O9" s="5"/>
      <c r="P9" s="5"/>
      <c r="Q9" s="5"/>
      <c r="R9" s="5"/>
      <c r="S9" s="5"/>
      <c r="T9" s="5"/>
      <c r="U9" s="5"/>
      <c r="V9" s="5"/>
      <c r="W9" s="5"/>
      <c r="X9" s="5"/>
      <c r="Y9" s="5"/>
      <c r="Z9" s="5"/>
    </row>
    <row r="10" ht="15.75" customHeight="1">
      <c r="A10" s="5"/>
      <c r="B10" s="5"/>
      <c r="C10" s="5"/>
      <c r="D10" s="5"/>
      <c r="E10" s="5"/>
      <c r="F10" s="5"/>
      <c r="G10" s="63"/>
      <c r="H10" s="64"/>
      <c r="I10" s="5"/>
      <c r="J10" s="5"/>
      <c r="K10" s="5"/>
      <c r="L10" s="5"/>
      <c r="M10" s="5"/>
      <c r="N10" s="5"/>
      <c r="O10" s="5"/>
      <c r="P10" s="5"/>
      <c r="Q10" s="5"/>
      <c r="R10" s="5"/>
      <c r="S10" s="5"/>
      <c r="T10" s="5"/>
      <c r="U10" s="5"/>
      <c r="V10" s="5"/>
      <c r="W10" s="5"/>
      <c r="X10" s="5"/>
      <c r="Y10" s="5"/>
      <c r="Z10" s="5"/>
    </row>
    <row r="11" ht="15.75" customHeight="1">
      <c r="A11" s="5"/>
      <c r="B11" s="5"/>
      <c r="C11" s="5"/>
      <c r="D11" s="5"/>
      <c r="E11" s="5"/>
      <c r="F11" s="5"/>
      <c r="G11" s="65"/>
      <c r="H11" s="65"/>
      <c r="I11" s="5"/>
      <c r="J11" s="5"/>
      <c r="K11" s="5"/>
      <c r="L11" s="5"/>
      <c r="M11" s="5"/>
      <c r="N11" s="5"/>
      <c r="O11" s="5"/>
      <c r="P11" s="5"/>
      <c r="Q11" s="5"/>
      <c r="R11" s="5"/>
      <c r="S11" s="5"/>
      <c r="T11" s="5"/>
      <c r="U11" s="5"/>
      <c r="V11" s="5"/>
      <c r="W11" s="5"/>
      <c r="X11" s="5"/>
      <c r="Y11" s="5"/>
      <c r="Z11" s="5"/>
    </row>
    <row r="12" ht="15.75" customHeight="1">
      <c r="A12" s="5"/>
      <c r="B12" s="53" t="s">
        <v>85</v>
      </c>
      <c r="C12" s="5"/>
      <c r="D12" s="5"/>
      <c r="E12" s="5"/>
      <c r="F12" s="5"/>
      <c r="G12" s="5"/>
      <c r="H12" s="66"/>
      <c r="I12" s="5"/>
      <c r="J12" s="5"/>
      <c r="K12" s="5"/>
      <c r="L12" s="5"/>
      <c r="M12" s="5"/>
      <c r="N12" s="5"/>
      <c r="O12" s="5"/>
      <c r="P12" s="5"/>
      <c r="Q12" s="5"/>
      <c r="R12" s="5"/>
      <c r="S12" s="5"/>
      <c r="T12" s="5"/>
      <c r="U12" s="5"/>
      <c r="V12" s="5"/>
      <c r="W12" s="5"/>
      <c r="X12" s="5"/>
      <c r="Y12" s="5"/>
      <c r="Z12" s="5"/>
    </row>
    <row r="13" ht="15.75" customHeight="1">
      <c r="A13" s="5"/>
      <c r="B13" s="5"/>
      <c r="C13" s="5"/>
      <c r="D13" s="5"/>
      <c r="E13" s="5"/>
      <c r="F13" s="5"/>
      <c r="G13" s="5"/>
      <c r="H13" s="5"/>
      <c r="I13" s="5"/>
      <c r="J13" s="5"/>
      <c r="K13" s="5"/>
      <c r="L13" s="5"/>
      <c r="M13" s="5"/>
      <c r="N13" s="5"/>
      <c r="O13" s="5"/>
      <c r="P13" s="5"/>
      <c r="Q13" s="5"/>
      <c r="R13" s="5"/>
      <c r="S13" s="5"/>
      <c r="T13" s="5"/>
      <c r="U13" s="5"/>
      <c r="V13" s="5"/>
      <c r="W13" s="5"/>
      <c r="X13" s="5"/>
      <c r="Y13" s="5"/>
      <c r="Z13" s="5"/>
    </row>
    <row r="14" ht="33.75" customHeight="1">
      <c r="A14" s="5"/>
      <c r="B14" s="56" t="s">
        <v>55</v>
      </c>
      <c r="C14" s="57"/>
      <c r="D14" s="56" t="s">
        <v>83</v>
      </c>
      <c r="E14" s="57"/>
      <c r="F14" s="56" t="s">
        <v>84</v>
      </c>
      <c r="G14" s="57"/>
      <c r="H14" s="5"/>
      <c r="I14" s="5"/>
      <c r="J14" s="5"/>
      <c r="K14" s="5"/>
      <c r="L14" s="5"/>
      <c r="M14" s="5"/>
      <c r="N14" s="5"/>
      <c r="O14" s="5"/>
      <c r="P14" s="5"/>
      <c r="Q14" s="5"/>
      <c r="R14" s="5"/>
      <c r="S14" s="5"/>
      <c r="T14" s="5"/>
      <c r="U14" s="5"/>
      <c r="V14" s="5"/>
      <c r="W14" s="5"/>
      <c r="X14" s="5"/>
      <c r="Y14" s="5"/>
      <c r="Z14" s="5"/>
    </row>
    <row r="15" ht="36.0" customHeight="1">
      <c r="A15" s="5"/>
      <c r="B15" s="67">
        <f t="array" ref="B15">(INDEX('Email Data Input'!$AY$37:$BJ$37,,LOOKUP(2,1 / ('Email Data Input'!$AY$37:$BJ$37 &lt;&gt; ""),COLUMN('Email Data Input'!$A$37:$BJ$37))))</f>
        <v>7</v>
      </c>
      <c r="C15" s="68"/>
      <c r="D15" s="69">
        <f t="array" ref="D15">(INDEX(Summary!$C$24:$N$24,,LOOKUP(2,1 / (Summary!$C$24:$N$24 &lt;&gt; ""),COLUMN(Summary!$A$24:$N$24))))</f>
        <v>0.724822695</v>
      </c>
      <c r="E15" s="70"/>
      <c r="F15" s="69">
        <f t="array" ref="F15">(INDEX(Summary!$C$25:$N$25,,LOOKUP(2,1 / (Summary!$C$25:$N$25 &lt;&gt; ""),COLUMN(Summary!$A$25:$N$25))))</f>
        <v>0.1602836879</v>
      </c>
      <c r="G15" s="70"/>
      <c r="H15" s="5"/>
      <c r="I15" s="5"/>
      <c r="J15" s="5"/>
      <c r="K15" s="5"/>
      <c r="L15" s="5"/>
      <c r="M15" s="5"/>
      <c r="N15" s="5"/>
      <c r="O15" s="5"/>
      <c r="P15" s="5"/>
      <c r="Q15" s="5"/>
      <c r="R15" s="5"/>
      <c r="S15" s="5"/>
      <c r="T15" s="5"/>
      <c r="U15" s="5"/>
      <c r="V15" s="5"/>
      <c r="W15" s="5"/>
      <c r="X15" s="5"/>
      <c r="Y15" s="5"/>
      <c r="Z15" s="5"/>
    </row>
    <row r="16" ht="49.5" customHeight="1">
      <c r="A16" s="5"/>
      <c r="B16" s="71" t="str">
        <f>CONCATENATE(TEXT('Email Data Input'!$BK$37,"0.0%")," ", "change from last month")</f>
        <v>-22.2% change from last month</v>
      </c>
      <c r="C16" s="72"/>
      <c r="D16" s="71" t="str">
        <f>CONCATENATE(TEXT('Email Data Input'!$BK$35,"0.0%")," ", "change from last month")</f>
        <v>29.2% change from last month</v>
      </c>
      <c r="E16" s="72"/>
      <c r="F16" s="71" t="str">
        <f>CONCATENATE(TEXT('Email Data Input'!$BK$36,"0.0%")," ", "change from last month")</f>
        <v>-3.0% change from last month</v>
      </c>
      <c r="G16" s="72"/>
      <c r="H16" s="5"/>
      <c r="I16" s="5"/>
      <c r="J16" s="5"/>
      <c r="K16" s="5"/>
      <c r="L16" s="5"/>
      <c r="M16" s="5"/>
      <c r="N16" s="5"/>
      <c r="O16" s="5"/>
      <c r="P16" s="5"/>
      <c r="Q16" s="5"/>
      <c r="R16" s="5"/>
      <c r="S16" s="5"/>
      <c r="T16" s="5"/>
      <c r="U16" s="5"/>
      <c r="V16" s="5"/>
      <c r="W16" s="5"/>
      <c r="X16" s="5"/>
      <c r="Y16" s="5"/>
      <c r="Z16" s="5"/>
    </row>
    <row r="17" ht="15.75" customHeight="1">
      <c r="A17" s="5"/>
      <c r="B17" s="73"/>
      <c r="C17" s="9"/>
      <c r="D17" s="73"/>
      <c r="E17" s="9"/>
      <c r="F17" s="73"/>
      <c r="G17" s="9"/>
      <c r="H17" s="5"/>
      <c r="I17" s="5"/>
      <c r="J17" s="5"/>
      <c r="K17" s="5"/>
      <c r="L17" s="5"/>
      <c r="M17" s="5"/>
      <c r="N17" s="5"/>
      <c r="O17" s="5"/>
      <c r="P17" s="5"/>
      <c r="Q17" s="5"/>
      <c r="R17" s="5"/>
      <c r="S17" s="5"/>
      <c r="T17" s="5"/>
      <c r="U17" s="5"/>
      <c r="V17" s="5"/>
      <c r="W17" s="5"/>
      <c r="X17" s="5"/>
      <c r="Y17" s="5"/>
      <c r="Z17" s="5"/>
    </row>
    <row r="18" ht="15.75" customHeight="1">
      <c r="A18" s="5"/>
      <c r="B18" s="66"/>
      <c r="C18" s="5"/>
      <c r="D18" s="5"/>
      <c r="E18" s="5"/>
      <c r="F18" s="5"/>
      <c r="G18" s="5"/>
      <c r="H18" s="5"/>
      <c r="I18" s="5"/>
      <c r="J18" s="5"/>
      <c r="K18" s="5"/>
      <c r="L18" s="5"/>
      <c r="M18" s="5"/>
      <c r="N18" s="5"/>
      <c r="O18" s="5"/>
      <c r="P18" s="5"/>
      <c r="Q18" s="5"/>
      <c r="R18" s="5"/>
      <c r="S18" s="5"/>
      <c r="T18" s="5"/>
      <c r="U18" s="5"/>
      <c r="V18" s="5"/>
      <c r="W18" s="5"/>
      <c r="X18" s="5"/>
      <c r="Y18" s="5"/>
      <c r="Z18" s="5"/>
    </row>
    <row r="19" ht="15.7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ht="15.7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ht="31.5" customHeight="1">
      <c r="A21" s="5"/>
      <c r="B21" s="53" t="s">
        <v>86</v>
      </c>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28.5" customHeight="1">
      <c r="A23" s="5"/>
      <c r="B23" s="74"/>
      <c r="C23" s="75">
        <v>42736.0</v>
      </c>
      <c r="D23" s="75">
        <v>42767.0</v>
      </c>
      <c r="E23" s="75">
        <v>42795.0</v>
      </c>
      <c r="F23" s="75">
        <v>42826.0</v>
      </c>
      <c r="G23" s="75">
        <v>42856.0</v>
      </c>
      <c r="H23" s="75">
        <v>42887.0</v>
      </c>
      <c r="I23" s="75">
        <v>42917.0</v>
      </c>
      <c r="J23" s="75">
        <v>42948.0</v>
      </c>
      <c r="K23" s="75">
        <v>42979.0</v>
      </c>
      <c r="L23" s="75">
        <v>43009.0</v>
      </c>
      <c r="M23" s="75">
        <v>43040.0</v>
      </c>
      <c r="N23" s="75">
        <v>43070.0</v>
      </c>
      <c r="O23" s="5"/>
      <c r="P23" s="5"/>
      <c r="Q23" s="5"/>
      <c r="R23" s="5"/>
      <c r="S23" s="5"/>
      <c r="T23" s="5"/>
      <c r="U23" s="5"/>
      <c r="V23" s="5"/>
      <c r="W23" s="5"/>
      <c r="X23" s="5"/>
      <c r="Y23" s="5"/>
      <c r="Z23" s="5"/>
    </row>
    <row r="24" ht="28.5" customHeight="1">
      <c r="A24" s="5"/>
      <c r="B24" s="76" t="s">
        <v>51</v>
      </c>
      <c r="C24" s="77">
        <f>'Email Data Input'!AY26/'Email Data Input'!AY34</f>
        <v>0.674</v>
      </c>
      <c r="D24" s="78">
        <f>'Email Data Input'!AZ26/'Email Data Input'!AZ34</f>
        <v>0.7682352941</v>
      </c>
      <c r="E24" s="78">
        <f>'Email Data Input'!BA26/'Email Data Input'!BA34</f>
        <v>0.6966666667</v>
      </c>
      <c r="F24" s="78">
        <f>'Email Data Input'!BB26/'Email Data Input'!BB34</f>
        <v>0.6650124069</v>
      </c>
      <c r="G24" s="78">
        <f>'Email Data Input'!BC26/'Email Data Input'!BC34</f>
        <v>0.6646248086</v>
      </c>
      <c r="H24" s="78">
        <f>'Email Data Input'!BD26/'Email Data Input'!BD34</f>
        <v>0.6566666667</v>
      </c>
      <c r="I24" s="79">
        <f>'Email Data Input'!BE26/'Email Data Input'!BE34</f>
        <v>0.5609756098</v>
      </c>
      <c r="J24" s="78">
        <f>'Email Data Input'!BF26/'Email Data Input'!BF34</f>
        <v>0.724822695</v>
      </c>
      <c r="K24" s="78" t="str">
        <f>'Email Data Input'!BG26/'Email Data Input'!BG34</f>
        <v>#N/A</v>
      </c>
      <c r="L24" s="78" t="str">
        <f>'Email Data Input'!BH26/'Email Data Input'!BH34</f>
        <v>#N/A</v>
      </c>
      <c r="M24" s="78" t="str">
        <f>'Email Data Input'!BI26/'Email Data Input'!BI34</f>
        <v>#N/A</v>
      </c>
      <c r="N24" s="80" t="str">
        <f>'Email Data Input'!BJ26/'Email Data Input'!BJ34</f>
        <v>#N/A</v>
      </c>
      <c r="O24" s="5"/>
      <c r="P24" s="5"/>
      <c r="Q24" s="5"/>
      <c r="R24" s="5"/>
      <c r="S24" s="5"/>
      <c r="T24" s="5"/>
      <c r="U24" s="5"/>
      <c r="V24" s="5"/>
      <c r="W24" s="5"/>
      <c r="X24" s="5"/>
      <c r="Y24" s="5"/>
      <c r="Z24" s="5"/>
    </row>
    <row r="25" ht="28.5" customHeight="1">
      <c r="A25" s="5"/>
      <c r="B25" s="76" t="s">
        <v>53</v>
      </c>
      <c r="C25" s="81">
        <f>'Email Data Input'!AY27/'Email Data Input'!AY34</f>
        <v>0.24</v>
      </c>
      <c r="D25" s="82">
        <f>'Email Data Input'!AZ27/'Email Data Input'!AZ34</f>
        <v>0.1252941176</v>
      </c>
      <c r="E25" s="82">
        <f>'Email Data Input'!BA27/'Email Data Input'!BA34</f>
        <v>0.1766666667</v>
      </c>
      <c r="F25" s="82">
        <f>'Email Data Input'!BB27/'Email Data Input'!BB34</f>
        <v>0.1836228288</v>
      </c>
      <c r="G25" s="82">
        <f>'Email Data Input'!BC27/'Email Data Input'!BC34</f>
        <v>0.1975497703</v>
      </c>
      <c r="H25" s="82">
        <f>'Email Data Input'!BD27/'Email Data Input'!BD34</f>
        <v>0.1666666667</v>
      </c>
      <c r="I25" s="82">
        <f>'Email Data Input'!BE27/'Email Data Input'!BE34</f>
        <v>0.1651884701</v>
      </c>
      <c r="J25" s="82">
        <f>'Email Data Input'!BF27/'Email Data Input'!BF34</f>
        <v>0.1602836879</v>
      </c>
      <c r="K25" s="82" t="str">
        <f>'Email Data Input'!BG27/'Email Data Input'!BG34</f>
        <v>#N/A</v>
      </c>
      <c r="L25" s="82" t="str">
        <f>'Email Data Input'!BH27/'Email Data Input'!BH34</f>
        <v>#N/A</v>
      </c>
      <c r="M25" s="82" t="str">
        <f>'Email Data Input'!BI27/'Email Data Input'!BI34</f>
        <v>#N/A</v>
      </c>
      <c r="N25" s="83" t="str">
        <f>'Email Data Input'!BJ27/'Email Data Input'!BJ34</f>
        <v>#N/A</v>
      </c>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9">
    <mergeCell ref="O3:Q4"/>
    <mergeCell ref="B7:C7"/>
    <mergeCell ref="D7:E7"/>
    <mergeCell ref="F7:G7"/>
    <mergeCell ref="B8:C8"/>
    <mergeCell ref="D8:E8"/>
    <mergeCell ref="F8:G8"/>
    <mergeCell ref="D16:E16"/>
    <mergeCell ref="F16:G16"/>
    <mergeCell ref="B17:C17"/>
    <mergeCell ref="D17:E17"/>
    <mergeCell ref="F17:G17"/>
    <mergeCell ref="B14:C14"/>
    <mergeCell ref="D14:E14"/>
    <mergeCell ref="F14:G14"/>
    <mergeCell ref="B15:C15"/>
    <mergeCell ref="D15:E15"/>
    <mergeCell ref="F15:G15"/>
    <mergeCell ref="B16:C16"/>
  </mergeCells>
  <conditionalFormatting sqref="C24:N25">
    <cfRule type="expression" dxfId="0" priority="1">
      <formula>ISNA(C24)</formula>
    </cfRule>
  </conditionalFormatting>
  <conditionalFormatting sqref="C24:N24">
    <cfRule type="colorScale" priority="2">
      <colorScale>
        <cfvo type="min"/>
        <cfvo type="max"/>
        <color rgb="FFD0EEFE"/>
        <color rgb="FF006CFF"/>
      </colorScale>
    </cfRule>
  </conditionalFormatting>
  <conditionalFormatting sqref="C25:N25">
    <cfRule type="colorScale" priority="3">
      <colorScale>
        <cfvo type="min"/>
        <cfvo type="max"/>
        <color rgb="FFD0EEFE"/>
        <color rgb="FF006CFF"/>
      </colorScale>
    </cfRule>
  </conditionalFormatting>
  <hyperlinks>
    <hyperlink display="Compare benchmarks &gt;&gt;" location="Industry Benchmarks!A1" ref="O3"/>
  </hyperlink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3.67"/>
    <col customWidth="1" min="2" max="2" width="13.33"/>
    <col customWidth="1" min="3" max="3" width="11.67"/>
    <col customWidth="1" min="4" max="14" width="10.78"/>
    <col customWidth="1" min="15" max="15" width="10.44"/>
    <col customWidth="1" min="16" max="26" width="10.78"/>
  </cols>
  <sheetData>
    <row r="1" ht="49.5" customHeight="1">
      <c r="A1" s="1"/>
      <c r="B1" s="2" t="s">
        <v>87</v>
      </c>
      <c r="C1" s="84"/>
      <c r="D1" s="84"/>
      <c r="E1" s="84"/>
      <c r="F1" s="84"/>
      <c r="G1" s="84"/>
      <c r="H1" s="84"/>
      <c r="I1" s="84"/>
      <c r="J1" s="84"/>
      <c r="K1" s="84"/>
      <c r="L1" s="84"/>
      <c r="M1" s="84"/>
      <c r="N1" s="84"/>
      <c r="O1" s="84"/>
      <c r="P1" s="84"/>
      <c r="Q1" s="84"/>
      <c r="R1" s="84"/>
      <c r="S1" s="84"/>
      <c r="T1" s="52"/>
      <c r="U1" s="52"/>
      <c r="V1" s="52"/>
      <c r="W1" s="52"/>
      <c r="X1" s="52"/>
      <c r="Y1" s="52"/>
      <c r="Z1" s="52"/>
    </row>
    <row r="2" ht="15.75" customHeight="1">
      <c r="A2" s="5"/>
      <c r="B2" s="5"/>
      <c r="C2" s="5"/>
      <c r="D2" s="5"/>
      <c r="E2" s="5"/>
      <c r="F2" s="5"/>
      <c r="G2" s="5"/>
      <c r="H2" s="5"/>
      <c r="I2" s="5"/>
      <c r="J2" s="5"/>
      <c r="K2" s="5"/>
      <c r="L2" s="5"/>
      <c r="M2" s="5"/>
      <c r="N2" s="5"/>
      <c r="O2" s="5"/>
      <c r="P2" s="5"/>
      <c r="Q2" s="5"/>
      <c r="R2" s="5"/>
      <c r="S2" s="5"/>
      <c r="T2" s="5"/>
      <c r="U2" s="5"/>
      <c r="V2" s="5"/>
      <c r="W2" s="5"/>
      <c r="X2" s="5"/>
      <c r="Y2" s="5"/>
      <c r="Z2" s="5"/>
    </row>
    <row r="3" ht="15.75" customHeight="1">
      <c r="A3" s="5"/>
      <c r="B3" s="5"/>
      <c r="C3" s="5"/>
      <c r="D3" s="5"/>
      <c r="E3" s="5"/>
      <c r="F3" s="5"/>
      <c r="G3" s="5"/>
      <c r="H3" s="5"/>
      <c r="I3" s="5"/>
      <c r="J3" s="5"/>
      <c r="K3" s="5"/>
      <c r="L3" s="5"/>
      <c r="M3" s="5"/>
      <c r="N3" s="5"/>
      <c r="O3" s="5"/>
      <c r="P3" s="5"/>
      <c r="Q3" s="18" t="s">
        <v>88</v>
      </c>
      <c r="R3" s="9"/>
      <c r="S3" s="10"/>
      <c r="T3" s="5"/>
      <c r="U3" s="5"/>
      <c r="V3" s="5"/>
      <c r="W3" s="5"/>
      <c r="X3" s="5"/>
      <c r="Y3" s="5"/>
      <c r="Z3" s="5"/>
    </row>
    <row r="4" ht="15.75" customHeight="1">
      <c r="A4" s="5"/>
      <c r="B4" s="55"/>
      <c r="C4" s="5"/>
      <c r="D4" s="5"/>
      <c r="E4" s="5"/>
      <c r="F4" s="5"/>
      <c r="G4" s="5"/>
      <c r="H4" s="5"/>
      <c r="I4" s="5"/>
      <c r="J4" s="5"/>
      <c r="K4" s="5"/>
      <c r="L4" s="5"/>
      <c r="M4" s="5"/>
      <c r="N4" s="5"/>
      <c r="O4" s="5"/>
      <c r="P4" s="5"/>
      <c r="Q4" s="11"/>
      <c r="R4" s="12"/>
      <c r="S4" s="13"/>
      <c r="T4" s="5"/>
      <c r="U4" s="5"/>
      <c r="V4" s="5"/>
      <c r="W4" s="5"/>
      <c r="X4" s="5"/>
      <c r="Y4" s="5"/>
      <c r="Z4" s="5"/>
    </row>
    <row r="5" ht="18.75" customHeight="1">
      <c r="A5" s="5"/>
      <c r="B5" s="53" t="s">
        <v>89</v>
      </c>
      <c r="C5" s="5"/>
      <c r="D5" s="5"/>
      <c r="E5" s="5"/>
      <c r="F5" s="5"/>
      <c r="G5" s="5"/>
      <c r="H5" s="5"/>
      <c r="I5" s="5"/>
      <c r="J5" s="5"/>
      <c r="K5" s="5"/>
      <c r="L5" s="5"/>
      <c r="M5" s="5"/>
      <c r="N5" s="5"/>
      <c r="O5" s="5"/>
      <c r="P5" s="5"/>
      <c r="Q5" s="85"/>
      <c r="R5" s="85"/>
      <c r="S5" s="85"/>
      <c r="T5" s="5"/>
      <c r="U5" s="5"/>
      <c r="V5" s="5"/>
      <c r="W5" s="5"/>
      <c r="X5" s="5"/>
      <c r="Y5" s="5"/>
      <c r="Z5" s="5"/>
    </row>
    <row r="6" ht="15.75" customHeight="1">
      <c r="A6" s="5"/>
      <c r="B6" s="5"/>
      <c r="C6" s="5"/>
      <c r="D6" s="5"/>
      <c r="E6" s="5"/>
      <c r="F6" s="5"/>
      <c r="G6" s="5"/>
      <c r="H6" s="5"/>
      <c r="I6" s="5"/>
      <c r="J6" s="5"/>
      <c r="K6" s="5"/>
      <c r="L6" s="5"/>
      <c r="M6" s="5"/>
      <c r="N6" s="5"/>
      <c r="O6" s="5"/>
      <c r="P6" s="5"/>
      <c r="Q6" s="18" t="s">
        <v>90</v>
      </c>
      <c r="R6" s="9"/>
      <c r="S6" s="10"/>
      <c r="T6" s="5"/>
      <c r="U6" s="5"/>
      <c r="V6" s="5"/>
      <c r="W6" s="5"/>
      <c r="X6" s="5"/>
      <c r="Y6" s="5"/>
      <c r="Z6" s="5"/>
    </row>
    <row r="7" ht="19.5" customHeight="1">
      <c r="A7" s="5"/>
      <c r="B7" s="5"/>
      <c r="C7" s="5"/>
      <c r="D7" s="5"/>
      <c r="E7" s="5"/>
      <c r="F7" s="5"/>
      <c r="G7" s="5"/>
      <c r="H7" s="5"/>
      <c r="I7" s="5"/>
      <c r="J7" s="5"/>
      <c r="K7" s="5"/>
      <c r="L7" s="5"/>
      <c r="M7" s="5"/>
      <c r="N7" s="5"/>
      <c r="O7" s="5"/>
      <c r="P7" s="5"/>
      <c r="Q7" s="86"/>
      <c r="S7" s="87"/>
      <c r="T7" s="5"/>
      <c r="U7" s="5"/>
      <c r="V7" s="5"/>
      <c r="W7" s="5"/>
      <c r="X7" s="5"/>
      <c r="Y7" s="5"/>
      <c r="Z7" s="5"/>
    </row>
    <row r="8" ht="27.75" customHeight="1">
      <c r="A8" s="5"/>
      <c r="B8" s="88" t="s">
        <v>91</v>
      </c>
      <c r="C8" s="89"/>
      <c r="D8" s="90"/>
      <c r="E8" s="90"/>
      <c r="F8" s="90"/>
      <c r="G8" s="90"/>
      <c r="H8" s="90"/>
      <c r="I8" s="5"/>
      <c r="J8" s="5"/>
      <c r="K8" s="5"/>
      <c r="L8" s="5"/>
      <c r="M8" s="5"/>
      <c r="N8" s="5"/>
      <c r="O8" s="5"/>
      <c r="P8" s="5"/>
      <c r="Q8" s="5"/>
      <c r="R8" s="5"/>
      <c r="S8" s="5"/>
      <c r="T8" s="5"/>
      <c r="U8" s="5"/>
      <c r="V8" s="5"/>
      <c r="W8" s="5"/>
      <c r="X8" s="5"/>
      <c r="Y8" s="5"/>
      <c r="Z8" s="5"/>
    </row>
    <row r="9" ht="37.5" customHeight="1">
      <c r="A9" s="5"/>
      <c r="B9" s="91" t="s">
        <v>41</v>
      </c>
      <c r="C9" s="23"/>
      <c r="D9" s="23"/>
      <c r="E9" s="23"/>
      <c r="F9" s="23"/>
      <c r="G9" s="23"/>
      <c r="H9" s="23"/>
      <c r="I9" s="24"/>
      <c r="J9" s="5"/>
      <c r="K9" s="5"/>
      <c r="L9" s="5"/>
      <c r="M9" s="5"/>
      <c r="N9" s="5"/>
      <c r="O9" s="5"/>
      <c r="P9" s="5"/>
      <c r="Q9" s="5"/>
      <c r="R9" s="5"/>
      <c r="S9" s="5"/>
      <c r="T9" s="5"/>
      <c r="U9" s="5"/>
      <c r="V9" s="5"/>
      <c r="W9" s="5"/>
      <c r="X9" s="5"/>
      <c r="Y9" s="5"/>
      <c r="Z9" s="5"/>
    </row>
    <row r="10" ht="22.5" customHeight="1">
      <c r="A10" s="5"/>
      <c r="B10" s="5"/>
      <c r="C10" s="5"/>
      <c r="D10" s="5"/>
      <c r="E10" s="92"/>
      <c r="F10" s="92"/>
      <c r="G10" s="5"/>
      <c r="H10" s="92"/>
      <c r="I10" s="5"/>
      <c r="J10" s="5"/>
      <c r="K10" s="5"/>
      <c r="L10" s="5"/>
      <c r="M10" s="5"/>
      <c r="N10" s="5"/>
      <c r="O10" s="5"/>
      <c r="P10" s="5"/>
      <c r="Q10" s="5"/>
      <c r="R10" s="5"/>
      <c r="S10" s="5"/>
      <c r="T10" s="5"/>
      <c r="U10" s="5"/>
      <c r="V10" s="5"/>
      <c r="W10" s="5"/>
      <c r="X10" s="5"/>
      <c r="Y10" s="5"/>
      <c r="Z10" s="5"/>
    </row>
    <row r="11" ht="33.75" customHeight="1">
      <c r="A11" s="5"/>
      <c r="B11" s="93"/>
      <c r="C11" s="93"/>
      <c r="D11" s="94" t="s">
        <v>92</v>
      </c>
      <c r="F11" s="95" t="s">
        <v>93</v>
      </c>
      <c r="H11" s="95" t="s">
        <v>94</v>
      </c>
      <c r="J11" s="5"/>
      <c r="K11" s="5"/>
      <c r="L11" s="5"/>
      <c r="M11" s="5"/>
      <c r="N11" s="5"/>
      <c r="O11" s="5"/>
      <c r="P11" s="5"/>
      <c r="Q11" s="5"/>
      <c r="R11" s="5"/>
      <c r="S11" s="5"/>
      <c r="T11" s="5"/>
      <c r="U11" s="5"/>
      <c r="V11" s="5"/>
      <c r="W11" s="5"/>
      <c r="X11" s="5"/>
      <c r="Y11" s="5"/>
      <c r="Z11" s="5"/>
    </row>
    <row r="12" ht="39.0" customHeight="1">
      <c r="A12" s="5"/>
      <c r="B12" s="96" t="s">
        <v>95</v>
      </c>
      <c r="C12" s="23"/>
      <c r="D12" s="97">
        <f>VLOOKUP(B9,'Email Data Input'!$BM$26:$BO$41,2,FALSE)</f>
        <v>0.92</v>
      </c>
      <c r="E12" s="24"/>
      <c r="F12" s="97">
        <f>Summary!D8</f>
        <v>0.6875</v>
      </c>
      <c r="G12" s="24"/>
      <c r="H12" s="98">
        <f t="shared" ref="H12:H13" si="1">F12-D12</f>
        <v>-0.2325</v>
      </c>
      <c r="I12" s="24"/>
      <c r="J12" s="99"/>
      <c r="K12" s="5"/>
      <c r="L12" s="5"/>
      <c r="M12" s="5"/>
      <c r="N12" s="5"/>
      <c r="O12" s="5"/>
      <c r="P12" s="5"/>
      <c r="Q12" s="5"/>
      <c r="R12" s="5"/>
      <c r="S12" s="5"/>
      <c r="T12" s="5"/>
      <c r="U12" s="5"/>
      <c r="V12" s="5"/>
      <c r="W12" s="5"/>
      <c r="X12" s="5"/>
      <c r="Y12" s="5"/>
      <c r="Z12" s="5"/>
    </row>
    <row r="13" ht="39.0" customHeight="1">
      <c r="A13" s="5"/>
      <c r="B13" s="96" t="s">
        <v>96</v>
      </c>
      <c r="C13" s="23"/>
      <c r="D13" s="97">
        <f>VLOOKUP(B9,'Email Data Input'!$BM$26:$BO$41,3,FALSE)</f>
        <v>0.08</v>
      </c>
      <c r="E13" s="24"/>
      <c r="F13" s="97">
        <f>Summary!F8</f>
        <v>0.1687967581</v>
      </c>
      <c r="G13" s="24"/>
      <c r="H13" s="98">
        <f t="shared" si="1"/>
        <v>0.0887967581</v>
      </c>
      <c r="I13" s="24"/>
      <c r="J13" s="5"/>
      <c r="K13" s="5"/>
      <c r="L13" s="5"/>
      <c r="M13" s="5"/>
      <c r="N13" s="5"/>
      <c r="O13" s="5"/>
      <c r="P13" s="5"/>
      <c r="Q13" s="5"/>
      <c r="R13" s="5"/>
      <c r="S13" s="5"/>
      <c r="T13" s="5"/>
      <c r="U13" s="5"/>
      <c r="V13" s="5"/>
      <c r="W13" s="5"/>
      <c r="X13" s="5"/>
      <c r="Y13" s="5"/>
      <c r="Z13" s="5"/>
    </row>
    <row r="14" ht="15.75" customHeight="1">
      <c r="A14" s="5"/>
      <c r="B14" s="5"/>
      <c r="C14" s="5"/>
      <c r="D14" s="5"/>
      <c r="E14" s="5"/>
      <c r="F14" s="5"/>
      <c r="G14" s="5"/>
      <c r="H14" s="5"/>
      <c r="I14" s="5"/>
      <c r="J14" s="5"/>
      <c r="K14" s="5"/>
      <c r="L14" s="5"/>
      <c r="M14" s="5"/>
      <c r="N14" s="5"/>
      <c r="O14" s="5"/>
      <c r="P14" s="5"/>
      <c r="Q14" s="5"/>
      <c r="R14" s="5"/>
      <c r="S14" s="5"/>
      <c r="T14" s="5"/>
      <c r="U14" s="5"/>
      <c r="V14" s="5"/>
      <c r="W14" s="5"/>
      <c r="X14" s="5"/>
      <c r="Y14" s="5"/>
      <c r="Z14" s="5"/>
    </row>
    <row r="15" ht="15.75"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ht="15.75" customHeight="1">
      <c r="A16" s="5"/>
      <c r="B16" s="100" t="s">
        <v>97</v>
      </c>
      <c r="C16" s="101"/>
      <c r="D16" s="101"/>
      <c r="E16" s="102"/>
      <c r="F16" s="101"/>
      <c r="G16" s="101"/>
      <c r="H16" s="101"/>
      <c r="I16" s="101"/>
      <c r="J16" s="5"/>
      <c r="K16" s="5"/>
      <c r="L16" s="5"/>
      <c r="M16" s="5"/>
      <c r="N16" s="5"/>
      <c r="O16" s="5"/>
      <c r="P16" s="5"/>
      <c r="Q16" s="5"/>
      <c r="R16" s="5"/>
      <c r="S16" s="5"/>
      <c r="T16" s="5"/>
      <c r="U16" s="5"/>
      <c r="V16" s="5"/>
      <c r="W16" s="5"/>
      <c r="X16" s="5"/>
      <c r="Y16" s="5"/>
      <c r="Z16" s="5"/>
    </row>
    <row r="17" ht="27.0" customHeight="1">
      <c r="A17" s="5"/>
      <c r="B17" s="103" t="s">
        <v>26</v>
      </c>
      <c r="D17" s="104"/>
      <c r="E17" s="104"/>
      <c r="F17" s="105"/>
      <c r="G17" s="104"/>
      <c r="H17" s="104"/>
      <c r="I17" s="104"/>
      <c r="J17" s="85"/>
      <c r="K17" s="85"/>
      <c r="L17" s="85"/>
      <c r="M17" s="85"/>
      <c r="N17" s="5"/>
      <c r="O17" s="5"/>
      <c r="P17" s="5"/>
      <c r="Q17" s="5"/>
      <c r="R17" s="5"/>
      <c r="S17" s="5"/>
      <c r="T17" s="5"/>
      <c r="U17" s="5"/>
      <c r="V17" s="5"/>
      <c r="W17" s="5"/>
      <c r="X17" s="5"/>
      <c r="Y17" s="5"/>
      <c r="Z17" s="5"/>
    </row>
    <row r="18" ht="15.75" customHeight="1">
      <c r="A18" s="5"/>
      <c r="B18" s="106" t="str">
        <f>IF($H$12&gt;0,"Your open rates are above industry averages! That's great. But make sure you keep on optimizing to increase it further. Click the 'improve my open rates' button to get started.","Your open rate is below industry averages. That doesn't mean it's bad, but let's look for ways to improve it. Click the 'improve my open rates' button to get started.")</f>
        <v>Your open rate is below industry averages. That doesn't mean it's bad, but let's look for ways to improve it. Click the 'improve my open rates' button to get started.</v>
      </c>
      <c r="C18" s="107"/>
      <c r="D18" s="107"/>
      <c r="E18" s="107"/>
      <c r="F18" s="107"/>
      <c r="G18" s="107"/>
      <c r="H18" s="107"/>
      <c r="I18" s="107"/>
      <c r="J18" s="108"/>
      <c r="K18" s="5"/>
      <c r="L18" s="5"/>
      <c r="M18" s="5"/>
      <c r="N18" s="5"/>
      <c r="O18" s="5"/>
      <c r="P18" s="5"/>
      <c r="Q18" s="5"/>
      <c r="R18" s="5"/>
      <c r="S18" s="5"/>
      <c r="T18" s="5"/>
      <c r="U18" s="5"/>
      <c r="V18" s="5"/>
      <c r="W18" s="5"/>
      <c r="X18" s="5"/>
      <c r="Y18" s="5"/>
      <c r="Z18" s="5"/>
    </row>
    <row r="19" ht="15.75" customHeight="1">
      <c r="A19" s="5"/>
      <c r="B19" s="109"/>
      <c r="J19" s="108"/>
      <c r="K19" s="5"/>
      <c r="L19" s="5"/>
      <c r="M19" s="5"/>
      <c r="N19" s="5"/>
      <c r="O19" s="5"/>
      <c r="P19" s="5"/>
      <c r="Q19" s="5"/>
      <c r="R19" s="5"/>
      <c r="S19" s="5"/>
      <c r="T19" s="5"/>
      <c r="U19" s="5"/>
      <c r="V19" s="5"/>
      <c r="W19" s="5"/>
      <c r="X19" s="5"/>
      <c r="Y19" s="5"/>
      <c r="Z19" s="5"/>
    </row>
    <row r="20" ht="15.75" customHeight="1">
      <c r="A20" s="5"/>
      <c r="B20" s="109"/>
      <c r="J20" s="108"/>
      <c r="K20" s="5"/>
      <c r="L20" s="5"/>
      <c r="M20" s="5"/>
      <c r="N20" s="5"/>
      <c r="O20" s="5"/>
      <c r="P20" s="5"/>
      <c r="Q20" s="5"/>
      <c r="R20" s="5"/>
      <c r="S20" s="5"/>
      <c r="T20" s="5"/>
      <c r="U20" s="5"/>
      <c r="V20" s="5"/>
      <c r="W20" s="5"/>
      <c r="X20" s="5"/>
      <c r="Y20" s="5"/>
      <c r="Z20" s="5"/>
    </row>
    <row r="21" ht="15.75" customHeight="1">
      <c r="A21" s="5"/>
      <c r="B21" s="103" t="s">
        <v>29</v>
      </c>
      <c r="D21" s="110"/>
      <c r="E21" s="110"/>
      <c r="F21" s="110"/>
      <c r="G21" s="110"/>
      <c r="H21" s="110"/>
      <c r="I21" s="110"/>
      <c r="J21" s="111"/>
      <c r="K21" s="5"/>
      <c r="L21" s="5"/>
      <c r="M21" s="5"/>
      <c r="N21" s="5"/>
      <c r="O21" s="5"/>
      <c r="P21" s="5"/>
      <c r="Q21" s="5"/>
      <c r="R21" s="5"/>
      <c r="S21" s="5"/>
      <c r="T21" s="5"/>
      <c r="U21" s="5"/>
      <c r="V21" s="5"/>
      <c r="W21" s="5"/>
      <c r="X21" s="5"/>
      <c r="Y21" s="5"/>
      <c r="Z21" s="5"/>
    </row>
    <row r="22" ht="15.75" customHeight="1">
      <c r="A22" s="5"/>
      <c r="B22" s="106" t="str">
        <f>IF($H$13&gt;0,"Your click rates are above industry averages! Good work. But there's always room for improvement. Click the 'improve my click rates' button to get started.","Your click rate is lower than our data for this industry. Let's dig a little deeper and see if we can fix that. Click the 'improve my click rates' button to get started.")</f>
        <v>Your click rates are above industry averages! Good work. But there's always room for improvement. Click the 'improve my click rates' button to get started.</v>
      </c>
      <c r="C22" s="107"/>
      <c r="D22" s="107"/>
      <c r="E22" s="107"/>
      <c r="F22" s="107"/>
      <c r="G22" s="107"/>
      <c r="H22" s="107"/>
      <c r="I22" s="107"/>
      <c r="J22" s="108"/>
      <c r="K22" s="5"/>
      <c r="L22" s="5"/>
      <c r="M22" s="5"/>
      <c r="N22" s="5"/>
      <c r="O22" s="5"/>
      <c r="P22" s="5"/>
      <c r="Q22" s="5"/>
      <c r="R22" s="5"/>
      <c r="S22" s="5"/>
      <c r="T22" s="5"/>
      <c r="U22" s="5"/>
      <c r="V22" s="5"/>
      <c r="W22" s="5"/>
      <c r="X22" s="5"/>
      <c r="Y22" s="5"/>
      <c r="Z22" s="5"/>
    </row>
    <row r="23" ht="15.75" customHeight="1">
      <c r="A23" s="5"/>
      <c r="B23" s="109"/>
      <c r="J23" s="108"/>
      <c r="K23" s="5"/>
      <c r="L23" s="5"/>
      <c r="M23" s="5"/>
      <c r="N23" s="5"/>
      <c r="O23" s="5"/>
      <c r="P23" s="5"/>
      <c r="Q23" s="5"/>
      <c r="R23" s="5"/>
      <c r="S23" s="5"/>
      <c r="T23" s="5"/>
      <c r="U23" s="5"/>
      <c r="V23" s="5"/>
      <c r="W23" s="5"/>
      <c r="X23" s="5"/>
      <c r="Y23" s="5"/>
      <c r="Z23" s="5"/>
    </row>
    <row r="24" ht="15.75" customHeight="1">
      <c r="A24" s="5"/>
      <c r="B24" s="109"/>
      <c r="J24" s="108"/>
      <c r="K24" s="85"/>
      <c r="L24" s="85"/>
      <c r="M24" s="8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85"/>
      <c r="B33" s="5"/>
      <c r="C33" s="5"/>
      <c r="D33" s="5"/>
      <c r="E33" s="5"/>
      <c r="F33" s="5"/>
      <c r="G33" s="5"/>
      <c r="H33" s="5"/>
      <c r="I33" s="5"/>
      <c r="J33" s="5"/>
      <c r="K33" s="5"/>
      <c r="L33" s="5"/>
      <c r="M33" s="5"/>
      <c r="N33" s="85"/>
      <c r="O33" s="5"/>
      <c r="P33" s="5"/>
      <c r="Q33" s="5"/>
      <c r="R33" s="5"/>
      <c r="S33" s="5"/>
      <c r="T33" s="5"/>
      <c r="U33" s="5"/>
      <c r="V33" s="5"/>
      <c r="W33" s="5"/>
      <c r="X33" s="5"/>
      <c r="Y33" s="5"/>
      <c r="Z33" s="5"/>
    </row>
    <row r="34" ht="21.75" customHeight="1">
      <c r="A34" s="85"/>
      <c r="B34" s="5"/>
      <c r="C34" s="5"/>
      <c r="D34" s="5"/>
      <c r="E34" s="5"/>
      <c r="F34" s="5"/>
      <c r="G34" s="5"/>
      <c r="H34" s="5"/>
      <c r="I34" s="5"/>
      <c r="J34" s="5"/>
      <c r="K34" s="5"/>
      <c r="L34" s="5"/>
      <c r="M34" s="5"/>
      <c r="N34" s="85"/>
      <c r="O34" s="5"/>
      <c r="P34" s="85"/>
      <c r="Q34" s="85"/>
      <c r="R34" s="85"/>
      <c r="S34" s="5"/>
      <c r="T34" s="5"/>
      <c r="U34" s="5"/>
      <c r="V34" s="5"/>
      <c r="W34" s="5"/>
      <c r="X34" s="5"/>
      <c r="Y34" s="5"/>
      <c r="Z34" s="5"/>
    </row>
    <row r="35" ht="16.5" customHeight="1">
      <c r="A35" s="85"/>
      <c r="B35" s="5"/>
      <c r="C35" s="5"/>
      <c r="D35" s="5"/>
      <c r="E35" s="5"/>
      <c r="F35" s="5"/>
      <c r="G35" s="5"/>
      <c r="H35" s="5"/>
      <c r="I35" s="5"/>
      <c r="J35" s="5"/>
      <c r="K35" s="5"/>
      <c r="L35" s="5"/>
      <c r="M35" s="5"/>
      <c r="N35" s="85"/>
      <c r="O35" s="5"/>
      <c r="P35" s="5"/>
      <c r="Q35" s="5"/>
      <c r="R35" s="5"/>
      <c r="S35" s="5"/>
      <c r="T35" s="5"/>
      <c r="U35" s="5"/>
      <c r="V35" s="5"/>
      <c r="W35" s="5"/>
      <c r="X35" s="5"/>
      <c r="Y35" s="5"/>
      <c r="Z35" s="5"/>
    </row>
    <row r="36" ht="15.75" customHeight="1">
      <c r="A36" s="85"/>
      <c r="B36" s="5"/>
      <c r="C36" s="5"/>
      <c r="D36" s="5"/>
      <c r="E36" s="5"/>
      <c r="F36" s="5"/>
      <c r="G36" s="5"/>
      <c r="H36" s="5"/>
      <c r="I36" s="5"/>
      <c r="J36" s="5"/>
      <c r="K36" s="5"/>
      <c r="L36" s="5"/>
      <c r="M36" s="5"/>
      <c r="N36" s="85"/>
      <c r="O36" s="5"/>
      <c r="P36" s="5"/>
      <c r="Q36" s="5"/>
      <c r="R36" s="5"/>
      <c r="S36" s="5"/>
      <c r="T36" s="5"/>
      <c r="U36" s="5"/>
      <c r="V36" s="5"/>
      <c r="W36" s="5"/>
      <c r="X36" s="5"/>
      <c r="Y36" s="5"/>
      <c r="Z36" s="5"/>
    </row>
    <row r="37" ht="15.75" customHeight="1">
      <c r="A37" s="85"/>
      <c r="B37" s="5"/>
      <c r="C37" s="5"/>
      <c r="D37" s="5"/>
      <c r="E37" s="5"/>
      <c r="F37" s="5"/>
      <c r="G37" s="5"/>
      <c r="H37" s="5"/>
      <c r="I37" s="5"/>
      <c r="J37" s="5"/>
      <c r="K37" s="5"/>
      <c r="L37" s="5"/>
      <c r="M37" s="5"/>
      <c r="N37" s="85"/>
      <c r="O37" s="5"/>
      <c r="P37" s="5"/>
      <c r="Q37" s="5"/>
      <c r="R37" s="5"/>
      <c r="S37" s="5"/>
      <c r="T37" s="5"/>
      <c r="U37" s="5"/>
      <c r="V37" s="5"/>
      <c r="W37" s="5"/>
      <c r="X37" s="5"/>
      <c r="Y37" s="5"/>
      <c r="Z37" s="5"/>
    </row>
    <row r="38" ht="24.75" customHeight="1">
      <c r="A38" s="85"/>
      <c r="B38" s="5"/>
      <c r="C38" s="5"/>
      <c r="D38" s="5"/>
      <c r="E38" s="5"/>
      <c r="F38" s="5"/>
      <c r="G38" s="5"/>
      <c r="H38" s="5"/>
      <c r="I38" s="5"/>
      <c r="J38" s="5"/>
      <c r="K38" s="5"/>
      <c r="L38" s="5"/>
      <c r="M38" s="5"/>
      <c r="N38" s="85"/>
      <c r="O38" s="5"/>
      <c r="P38" s="5"/>
      <c r="Q38" s="5"/>
      <c r="R38" s="5"/>
      <c r="S38" s="5"/>
      <c r="T38" s="5"/>
      <c r="U38" s="5"/>
      <c r="V38" s="5"/>
      <c r="W38" s="5"/>
      <c r="X38" s="5"/>
      <c r="Y38" s="5"/>
      <c r="Z38" s="5"/>
    </row>
    <row r="39" ht="15.75" customHeight="1">
      <c r="A39" s="85"/>
      <c r="B39" s="5"/>
      <c r="C39" s="5"/>
      <c r="D39" s="5"/>
      <c r="E39" s="5"/>
      <c r="F39" s="5"/>
      <c r="G39" s="5"/>
      <c r="H39" s="5"/>
      <c r="I39" s="5"/>
      <c r="J39" s="5"/>
      <c r="K39" s="5"/>
      <c r="L39" s="5"/>
      <c r="M39" s="5"/>
      <c r="N39" s="85"/>
      <c r="O39" s="5"/>
      <c r="P39" s="5"/>
      <c r="Q39" s="5"/>
      <c r="R39" s="5"/>
      <c r="S39" s="5"/>
      <c r="T39" s="5"/>
      <c r="U39" s="5"/>
      <c r="V39" s="5"/>
      <c r="W39" s="5"/>
      <c r="X39" s="5"/>
      <c r="Y39" s="5"/>
      <c r="Z39" s="5"/>
    </row>
    <row r="40" ht="15.75" customHeight="1">
      <c r="A40" s="85"/>
      <c r="B40" s="5"/>
      <c r="C40" s="5"/>
      <c r="D40" s="5"/>
      <c r="E40" s="5"/>
      <c r="F40" s="5"/>
      <c r="G40" s="5"/>
      <c r="H40" s="5"/>
      <c r="I40" s="5"/>
      <c r="J40" s="5"/>
      <c r="K40" s="5"/>
      <c r="L40" s="5"/>
      <c r="M40" s="5"/>
      <c r="N40" s="8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27.0"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24.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24.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14"/>
      <c r="C57" s="14"/>
      <c r="D57" s="14"/>
      <c r="E57" s="14"/>
      <c r="F57" s="5"/>
      <c r="G57" s="5"/>
      <c r="H57" s="5"/>
      <c r="I57" s="5"/>
      <c r="J57" s="5"/>
      <c r="K57" s="5"/>
      <c r="L57" s="5"/>
      <c r="M57" s="5"/>
      <c r="N57" s="5"/>
      <c r="O57" s="5"/>
      <c r="P57" s="5"/>
      <c r="Q57" s="5"/>
      <c r="R57" s="5"/>
      <c r="S57" s="5"/>
      <c r="T57" s="5"/>
      <c r="U57" s="5"/>
      <c r="V57" s="5"/>
      <c r="W57" s="5"/>
      <c r="X57" s="5"/>
      <c r="Y57" s="5"/>
      <c r="Z57" s="5"/>
    </row>
    <row r="58" ht="18.0" customHeight="1">
      <c r="A58" s="5"/>
      <c r="B58" s="14"/>
      <c r="C58" s="14"/>
      <c r="D58" s="14"/>
      <c r="E58" s="14"/>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8">
    <mergeCell ref="Q3:S4"/>
    <mergeCell ref="Q6:S7"/>
    <mergeCell ref="B9:I9"/>
    <mergeCell ref="D11:E11"/>
    <mergeCell ref="F11:G11"/>
    <mergeCell ref="H11:I11"/>
    <mergeCell ref="B12:C12"/>
    <mergeCell ref="H12:I12"/>
    <mergeCell ref="B18:I20"/>
    <mergeCell ref="B21:C21"/>
    <mergeCell ref="B22:I24"/>
    <mergeCell ref="D12:E12"/>
    <mergeCell ref="F12:G12"/>
    <mergeCell ref="B13:C13"/>
    <mergeCell ref="D13:E13"/>
    <mergeCell ref="F13:G13"/>
    <mergeCell ref="H13:I13"/>
    <mergeCell ref="B17:C17"/>
  </mergeCells>
  <conditionalFormatting sqref="H12:H13">
    <cfRule type="cellIs" dxfId="1" priority="1" operator="lessThan">
      <formula>0</formula>
    </cfRule>
  </conditionalFormatting>
  <conditionalFormatting sqref="H12:H13">
    <cfRule type="cellIs" dxfId="2" priority="2" operator="greaterThan">
      <formula>0</formula>
    </cfRule>
  </conditionalFormatting>
  <dataValidations>
    <dataValidation type="list" allowBlank="1" showErrorMessage="1" sqref="B9">
      <formula1>'Email Data Input'!$BM$26:$BM$41</formula1>
    </dataValidation>
  </dataValidations>
  <hyperlinks>
    <hyperlink display="Improve my open rates &gt;&gt;" location="Opens!A1" ref="Q3"/>
    <hyperlink display="Improve my click rates &gt;&gt;" location="Clicks!A1" ref="Q6"/>
  </hyperlink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
    <col customWidth="1" min="2" max="2" width="19.78"/>
    <col customWidth="1" min="3" max="9" width="13.44"/>
    <col customWidth="1" min="10" max="26" width="10.78"/>
  </cols>
  <sheetData>
    <row r="1" ht="49.5" customHeight="1">
      <c r="A1" s="1"/>
      <c r="B1" s="2" t="s">
        <v>26</v>
      </c>
      <c r="C1" s="1"/>
      <c r="D1" s="84"/>
      <c r="E1" s="84"/>
      <c r="F1" s="84"/>
      <c r="G1" s="84"/>
      <c r="H1" s="84"/>
      <c r="I1" s="84"/>
      <c r="J1" s="84"/>
      <c r="K1" s="84"/>
      <c r="L1" s="84"/>
      <c r="M1" s="84"/>
      <c r="N1" s="84"/>
      <c r="O1" s="84"/>
      <c r="P1" s="84"/>
      <c r="Q1" s="84"/>
      <c r="R1" s="52"/>
      <c r="S1" s="52"/>
      <c r="T1" s="52"/>
      <c r="U1" s="52"/>
      <c r="V1" s="52"/>
      <c r="W1" s="52"/>
      <c r="X1" s="52"/>
      <c r="Y1" s="52"/>
      <c r="Z1" s="52"/>
    </row>
    <row r="2" ht="18.0" customHeight="1">
      <c r="A2" s="14"/>
      <c r="B2" s="14"/>
      <c r="C2" s="14"/>
      <c r="D2" s="14"/>
      <c r="E2" s="14"/>
      <c r="F2" s="14"/>
      <c r="G2" s="14"/>
      <c r="H2" s="14"/>
      <c r="I2" s="14"/>
      <c r="J2" s="14"/>
      <c r="K2" s="14"/>
      <c r="L2" s="14"/>
      <c r="M2" s="14"/>
      <c r="N2" s="14"/>
      <c r="O2" s="14"/>
      <c r="P2" s="14"/>
      <c r="Q2" s="14"/>
      <c r="R2" s="14"/>
      <c r="S2" s="14"/>
      <c r="T2" s="14"/>
      <c r="U2" s="14"/>
      <c r="V2" s="14"/>
      <c r="W2" s="14"/>
      <c r="X2" s="14"/>
      <c r="Y2" s="14"/>
      <c r="Z2" s="14"/>
    </row>
    <row r="3" ht="18.0" customHeight="1">
      <c r="A3" s="14"/>
      <c r="B3" s="14" t="s">
        <v>98</v>
      </c>
      <c r="C3" s="14"/>
      <c r="D3" s="14"/>
      <c r="E3" s="14"/>
      <c r="F3" s="14"/>
      <c r="G3" s="14"/>
      <c r="H3" s="14"/>
      <c r="I3" s="14"/>
      <c r="J3" s="14"/>
      <c r="K3" s="14"/>
      <c r="L3" s="14"/>
      <c r="M3" s="14"/>
      <c r="N3" s="14"/>
      <c r="O3" s="112" t="s">
        <v>99</v>
      </c>
      <c r="P3" s="107"/>
      <c r="Q3" s="107"/>
      <c r="R3" s="14"/>
      <c r="S3" s="14"/>
      <c r="T3" s="14"/>
      <c r="U3" s="14"/>
      <c r="V3" s="14"/>
      <c r="W3" s="14"/>
      <c r="X3" s="14"/>
      <c r="Y3" s="14"/>
      <c r="Z3" s="14"/>
    </row>
    <row r="4" ht="18.0" customHeight="1">
      <c r="A4" s="14"/>
      <c r="B4" s="14"/>
      <c r="C4" s="14"/>
      <c r="D4" s="14"/>
      <c r="E4" s="14"/>
      <c r="F4" s="14"/>
      <c r="G4" s="14"/>
      <c r="H4" s="14"/>
      <c r="I4" s="14"/>
      <c r="J4" s="14"/>
      <c r="K4" s="14"/>
      <c r="L4" s="14"/>
      <c r="M4" s="14"/>
      <c r="N4" s="14"/>
      <c r="O4" s="109"/>
      <c r="R4" s="14"/>
      <c r="S4" s="14"/>
      <c r="T4" s="14"/>
      <c r="U4" s="14"/>
      <c r="V4" s="14"/>
      <c r="W4" s="14"/>
      <c r="X4" s="14"/>
      <c r="Y4" s="14"/>
      <c r="Z4" s="14"/>
    </row>
    <row r="5" ht="18.0" customHeight="1">
      <c r="A5" s="14"/>
      <c r="B5" s="53" t="s">
        <v>100</v>
      </c>
      <c r="C5" s="102"/>
      <c r="D5" s="102"/>
      <c r="E5" s="102"/>
      <c r="F5" s="102"/>
      <c r="G5" s="102"/>
      <c r="H5" s="102"/>
      <c r="I5" s="102"/>
      <c r="J5" s="102"/>
      <c r="K5" s="14"/>
      <c r="L5" s="14"/>
      <c r="M5" s="14"/>
      <c r="N5" s="14"/>
      <c r="O5" s="14"/>
      <c r="P5" s="14"/>
      <c r="Q5" s="14"/>
      <c r="R5" s="14"/>
      <c r="S5" s="14"/>
      <c r="T5" s="14"/>
      <c r="U5" s="14"/>
      <c r="V5" s="14"/>
      <c r="W5" s="14"/>
      <c r="X5" s="14"/>
      <c r="Y5" s="14"/>
      <c r="Z5" s="14"/>
    </row>
    <row r="6" ht="18.0" customHeight="1">
      <c r="A6" s="14"/>
      <c r="B6" s="113"/>
      <c r="C6" s="102"/>
      <c r="D6" s="102"/>
      <c r="E6" s="102"/>
      <c r="F6" s="102"/>
      <c r="G6" s="102"/>
      <c r="H6" s="102"/>
      <c r="I6" s="102"/>
      <c r="J6" s="102"/>
      <c r="K6" s="14"/>
      <c r="L6" s="14"/>
      <c r="M6" s="14"/>
      <c r="N6" s="14"/>
      <c r="O6" s="14"/>
      <c r="P6" s="14"/>
      <c r="Q6" s="14"/>
      <c r="R6" s="14"/>
      <c r="S6" s="14"/>
      <c r="T6" s="14"/>
      <c r="U6" s="14"/>
      <c r="V6" s="14"/>
      <c r="W6" s="14"/>
      <c r="X6" s="14"/>
      <c r="Y6" s="14"/>
      <c r="Z6" s="14"/>
    </row>
    <row r="7" ht="18.0" customHeight="1">
      <c r="A7" s="14"/>
      <c r="B7" s="114" t="s">
        <v>101</v>
      </c>
      <c r="K7" s="14"/>
      <c r="L7" s="14"/>
      <c r="M7" s="14"/>
      <c r="N7" s="14"/>
      <c r="O7" s="14"/>
      <c r="P7" s="14"/>
      <c r="Q7" s="14"/>
      <c r="R7" s="14"/>
      <c r="S7" s="14"/>
      <c r="T7" s="14"/>
      <c r="U7" s="14"/>
      <c r="V7" s="14"/>
      <c r="W7" s="14"/>
      <c r="X7" s="14"/>
      <c r="Y7" s="14"/>
      <c r="Z7" s="14"/>
    </row>
    <row r="8" ht="27.0" customHeight="1">
      <c r="A8" s="14"/>
      <c r="K8" s="14"/>
      <c r="L8" s="14"/>
      <c r="M8" s="14"/>
      <c r="N8" s="14"/>
      <c r="O8" s="14"/>
      <c r="P8" s="14"/>
      <c r="Q8" s="14"/>
      <c r="R8" s="14"/>
      <c r="S8" s="14"/>
      <c r="T8" s="14"/>
      <c r="U8" s="14"/>
      <c r="V8" s="14"/>
      <c r="W8" s="14"/>
      <c r="X8" s="14"/>
      <c r="Y8" s="14"/>
      <c r="Z8" s="14"/>
    </row>
    <row r="9" ht="27.0" customHeight="1">
      <c r="A9" s="14"/>
      <c r="B9" s="115"/>
      <c r="C9" s="116"/>
      <c r="D9" s="116"/>
      <c r="E9" s="116"/>
      <c r="F9" s="116"/>
      <c r="G9" s="116"/>
      <c r="H9" s="116"/>
      <c r="I9" s="116"/>
      <c r="J9" s="116"/>
      <c r="K9" s="14"/>
      <c r="L9" s="14"/>
      <c r="M9" s="14"/>
      <c r="N9" s="14"/>
      <c r="O9" s="14"/>
      <c r="P9" s="14"/>
      <c r="Q9" s="14"/>
      <c r="R9" s="14"/>
      <c r="S9" s="14"/>
      <c r="T9" s="14"/>
      <c r="U9" s="14"/>
      <c r="V9" s="14"/>
      <c r="W9" s="14"/>
      <c r="X9" s="14"/>
      <c r="Y9" s="14"/>
      <c r="Z9" s="14"/>
    </row>
    <row r="10" ht="22.5" customHeight="1">
      <c r="A10" s="14"/>
      <c r="B10" s="115"/>
      <c r="C10" s="117"/>
      <c r="D10" s="117"/>
      <c r="E10" s="117"/>
      <c r="F10" s="117"/>
      <c r="G10" s="117"/>
      <c r="H10" s="102"/>
      <c r="I10" s="118" t="s">
        <v>102</v>
      </c>
      <c r="J10" s="119"/>
      <c r="K10" s="14"/>
      <c r="L10" s="14"/>
      <c r="M10" s="14"/>
      <c r="N10" s="14"/>
      <c r="O10" s="14"/>
      <c r="P10" s="14"/>
      <c r="Q10" s="14"/>
      <c r="R10" s="14"/>
      <c r="S10" s="14"/>
      <c r="T10" s="14"/>
      <c r="U10" s="14"/>
      <c r="V10" s="14"/>
      <c r="W10" s="14"/>
      <c r="X10" s="14"/>
      <c r="Y10" s="14"/>
      <c r="Z10" s="14"/>
    </row>
    <row r="11" ht="40.5" customHeight="1">
      <c r="A11" s="14"/>
      <c r="B11" s="120" t="s">
        <v>103</v>
      </c>
      <c r="C11" s="121">
        <f>COUNTIFS('Email Data Input'!$AS$26:$AS$522,"&gt;=0",'Email Data Input'!$AS$26:$AS$522,"&lt;6",'Email Data Input'!$AR$26:$AR$522,1)</f>
        <v>1</v>
      </c>
      <c r="D11" s="122">
        <f>COUNTIFS('Email Data Input'!$AS$26:$AS$522,"&gt;=0",'Email Data Input'!$AS$26:$AS$522,"&lt;6",'Email Data Input'!$AR$26:$AR$522,2)</f>
        <v>1</v>
      </c>
      <c r="E11" s="122">
        <f>COUNTIFS('Email Data Input'!$AS$26:$AS$522,"&gt;=0",'Email Data Input'!$AS$26:$AS$522,"&lt;6",'Email Data Input'!$AR$26:$AR$522,3)</f>
        <v>1</v>
      </c>
      <c r="F11" s="122">
        <f>COUNTIFS('Email Data Input'!$AS$26:$AS$522,"&gt;=0",'Email Data Input'!$AS$26:$AS$522,"&lt;6",'Email Data Input'!$AR$26:$AR$522,4)</f>
        <v>0</v>
      </c>
      <c r="G11" s="122">
        <f>COUNTIFS('Email Data Input'!$AS$26:$AS$522,"&gt;=0",'Email Data Input'!$AS$26:$AS$522,"&lt;6",'Email Data Input'!$AR$26:$AR$522,5)</f>
        <v>1</v>
      </c>
      <c r="H11" s="122">
        <f>COUNTIFS('Email Data Input'!$AS$26:$AS$522,"&gt;=0",'Email Data Input'!$AS$26:$AS$522,"&lt;6",'Email Data Input'!$AR$26:$AR$522,6)</f>
        <v>1</v>
      </c>
      <c r="I11" s="123">
        <f>COUNTIFS('Email Data Input'!$AS$26:$AS$522,"&gt;=0",'Email Data Input'!$AS$26:$AS$522,"&lt;6",'Email Data Input'!$AR$26:$AR$522,7)</f>
        <v>0</v>
      </c>
      <c r="J11" s="117"/>
      <c r="K11" s="14"/>
      <c r="L11" s="14"/>
      <c r="M11" s="14"/>
      <c r="N11" s="14"/>
      <c r="O11" s="14"/>
      <c r="P11" s="14"/>
      <c r="Q11" s="14"/>
      <c r="R11" s="14"/>
      <c r="S11" s="14"/>
      <c r="T11" s="14"/>
      <c r="U11" s="14"/>
      <c r="V11" s="14"/>
      <c r="W11" s="14"/>
      <c r="X11" s="14"/>
      <c r="Y11" s="14"/>
      <c r="Z11" s="14"/>
    </row>
    <row r="12" ht="40.5" customHeight="1">
      <c r="A12" s="14"/>
      <c r="B12" s="120" t="s">
        <v>104</v>
      </c>
      <c r="C12" s="124">
        <f>COUNTIFS('Email Data Input'!$AS$26:$AS$522,"&gt;=6",'Email Data Input'!$AS$26:$AS$522,"&lt;9",'Email Data Input'!$AR$26:$AR$522,1)</f>
        <v>0</v>
      </c>
      <c r="D12" s="125">
        <f>COUNTIFS('Email Data Input'!$AS$26:$AS$522,"&gt;=6",'Email Data Input'!$AS$26:$AS$522,"&lt;9",'Email Data Input'!$AR$26:$AR$522,2)</f>
        <v>1</v>
      </c>
      <c r="E12" s="125">
        <f>COUNTIFS('Email Data Input'!$AS$26:$AS$522,"&gt;=6",'Email Data Input'!$AS$26:$AS$522,"&lt;9",'Email Data Input'!$AR$26:$AR$522,3)</f>
        <v>6</v>
      </c>
      <c r="F12" s="125">
        <f>COUNTIFS('Email Data Input'!$AS$26:$AS$522,"&gt;=6",'Email Data Input'!$AS$26:$AS$522,"&lt;9",'Email Data Input'!$AR$26:$AR$522,4)</f>
        <v>2</v>
      </c>
      <c r="G12" s="125">
        <f>COUNTIFS('Email Data Input'!$AS$26:$AS$522,"&gt;=6",'Email Data Input'!$AS$26:$AS$522,"&lt;9",'Email Data Input'!$AR$26:$AR$522,5)</f>
        <v>1</v>
      </c>
      <c r="H12" s="125">
        <f>COUNTIFS('Email Data Input'!$AS$26:$AS$522,"&gt;=6",'Email Data Input'!$AS$26:$AS$522,"&lt;9",'Email Data Input'!$AR$26:$AR$522,6)</f>
        <v>0</v>
      </c>
      <c r="I12" s="126">
        <f>COUNTIFS('Email Data Input'!$AS$26:$AS$522,"&gt;=6",'Email Data Input'!$AS$26:$AS$522,"&lt;9",'Email Data Input'!$AR$26:$AR$522,7)</f>
        <v>1</v>
      </c>
      <c r="J12" s="117"/>
      <c r="K12" s="14"/>
      <c r="L12" s="14"/>
      <c r="M12" s="14"/>
      <c r="N12" s="14"/>
      <c r="O12" s="14"/>
      <c r="P12" s="14"/>
      <c r="Q12" s="14"/>
      <c r="R12" s="14"/>
      <c r="S12" s="14"/>
      <c r="T12" s="14"/>
      <c r="U12" s="14"/>
      <c r="V12" s="14"/>
      <c r="W12" s="14"/>
      <c r="X12" s="14"/>
      <c r="Y12" s="14"/>
      <c r="Z12" s="14"/>
    </row>
    <row r="13" ht="40.5" customHeight="1">
      <c r="A13" s="14"/>
      <c r="B13" s="120" t="s">
        <v>105</v>
      </c>
      <c r="C13" s="124">
        <f>COUNTIFS('Email Data Input'!$AS$26:$AS$522,"&gt;=9",'Email Data Input'!$AS$26:$AS$522,"&lt;12",'Email Data Input'!$AR$26:$AR$522,1)</f>
        <v>6</v>
      </c>
      <c r="D13" s="125">
        <f>COUNTIFS('Email Data Input'!$AS$26:$AS$522,"&gt;=9",'Email Data Input'!$AS$26:$AS$522,"&lt;12",'Email Data Input'!$AR$26:$AR$522,2)</f>
        <v>2</v>
      </c>
      <c r="E13" s="125">
        <f>COUNTIFS('Email Data Input'!$AS$26:$AS$522,"&gt;=9",'Email Data Input'!$AS$26:$AS$522,"&lt;12",'Email Data Input'!$AR$26:$AR$522,3)</f>
        <v>1</v>
      </c>
      <c r="F13" s="125">
        <f>COUNTIFS('Email Data Input'!$AS$26:$AS$522,"&gt;=9",'Email Data Input'!$AS$26:$AS$522,"&lt;12",'Email Data Input'!$AR$26:$AR$522,4)</f>
        <v>3</v>
      </c>
      <c r="G13" s="125">
        <f>COUNTIFS('Email Data Input'!$AS$26:$AS$522,"&gt;=9",'Email Data Input'!$AS$26:$AS$522,"&lt;12",'Email Data Input'!$AR$26:$AR$522,5)</f>
        <v>1</v>
      </c>
      <c r="H13" s="125">
        <f>COUNTIFS('Email Data Input'!$AS$26:$AS$522,"&gt;=9",'Email Data Input'!$AS$26:$AS$522,"&lt;12",'Email Data Input'!$AR$26:$AR$522,6)</f>
        <v>3</v>
      </c>
      <c r="I13" s="126">
        <f>COUNTIFS('Email Data Input'!$AS$26:$AS$522,"&gt;=9",'Email Data Input'!$AS$26:$AS$522,"&lt;12",'Email Data Input'!$AR$26:$AR$522,7)</f>
        <v>3</v>
      </c>
      <c r="J13" s="117"/>
      <c r="K13" s="14"/>
      <c r="L13" s="14"/>
      <c r="M13" s="14"/>
      <c r="N13" s="14"/>
      <c r="O13" s="127"/>
      <c r="P13" s="14"/>
      <c r="Q13" s="14"/>
      <c r="R13" s="14"/>
      <c r="S13" s="14"/>
      <c r="T13" s="14"/>
      <c r="U13" s="14"/>
      <c r="V13" s="14"/>
      <c r="W13" s="14"/>
      <c r="X13" s="14"/>
      <c r="Y13" s="14"/>
      <c r="Z13" s="14"/>
    </row>
    <row r="14" ht="40.5" customHeight="1">
      <c r="A14" s="14"/>
      <c r="B14" s="120" t="s">
        <v>106</v>
      </c>
      <c r="C14" s="124">
        <f>COUNTIFS('Email Data Input'!$AS$26:$AS$522,"&gt;=12",'Email Data Input'!$AS$26:$AS$522,"&lt;15",'Email Data Input'!$AR$26:$AR$522,1)</f>
        <v>3</v>
      </c>
      <c r="D14" s="125">
        <f>COUNTIFS('Email Data Input'!$AS$26:$AS$522,"&gt;=12",'Email Data Input'!$AS$26:$AS$522,"&lt;15",'Email Data Input'!$AR$26:$AR$522,2)</f>
        <v>2</v>
      </c>
      <c r="E14" s="125">
        <f>COUNTIFS('Email Data Input'!$AS$26:$AS$522,"&gt;=12",'Email Data Input'!$AS$26:$AS$522,"&lt;15",'Email Data Input'!$AR$26:$AR$522,3)</f>
        <v>0</v>
      </c>
      <c r="F14" s="125">
        <f>COUNTIFS('Email Data Input'!$AS$26:$AS$522,"&gt;=12",'Email Data Input'!$AS$26:$AS$522,"&lt;15",'Email Data Input'!$AR$26:$AR$522,4)</f>
        <v>5</v>
      </c>
      <c r="G14" s="125">
        <f>COUNTIFS('Email Data Input'!$AS$26:$AS$522,"&gt;=12",'Email Data Input'!$AS$26:$AS$522,"&lt;15",'Email Data Input'!$AR$26:$AR$522,5)</f>
        <v>0</v>
      </c>
      <c r="H14" s="125">
        <f>COUNTIFS('Email Data Input'!$AS$26:$AS$522,"&gt;=12",'Email Data Input'!$AS$26:$AS$522,"&lt;15",'Email Data Input'!$AR$26:$AR$522,6)</f>
        <v>0</v>
      </c>
      <c r="I14" s="126">
        <f>COUNTIFS('Email Data Input'!$AS$26:$AS$522,"&gt;=12",'Email Data Input'!$AS$26:$AS$522,"&lt;15",'Email Data Input'!$AR$26:$AR$522,7)</f>
        <v>3</v>
      </c>
      <c r="J14" s="117"/>
      <c r="K14" s="14"/>
      <c r="L14" s="14"/>
      <c r="M14" s="14"/>
      <c r="N14" s="14"/>
      <c r="O14" s="14"/>
      <c r="P14" s="14"/>
      <c r="Q14" s="14"/>
      <c r="R14" s="14"/>
      <c r="S14" s="14"/>
      <c r="T14" s="14"/>
      <c r="U14" s="14"/>
      <c r="V14" s="14"/>
      <c r="W14" s="14"/>
      <c r="X14" s="14"/>
      <c r="Y14" s="14"/>
      <c r="Z14" s="14"/>
    </row>
    <row r="15" ht="40.5" customHeight="1">
      <c r="A15" s="14"/>
      <c r="B15" s="120" t="s">
        <v>107</v>
      </c>
      <c r="C15" s="124">
        <f>COUNTIFS('Email Data Input'!$AS$26:$AS$522,"&gt;=15",'Email Data Input'!$AS$26:$AS$522,"&lt;18",'Email Data Input'!$AR$26:$AR$522,1)</f>
        <v>2</v>
      </c>
      <c r="D15" s="125">
        <f>COUNTIFS('Email Data Input'!$AS$26:$AS$522,"&gt;=15",'Email Data Input'!$AS$26:$AS$522,"&lt;18",'Email Data Input'!$AR$26:$AR$522,2)</f>
        <v>0</v>
      </c>
      <c r="E15" s="125">
        <f>COUNTIFS('Email Data Input'!$AS$26:$AS$522,"&gt;=15",'Email Data Input'!$AS$26:$AS$522,"&lt;18",'Email Data Input'!$AR$26:$AR$522,3)</f>
        <v>0</v>
      </c>
      <c r="F15" s="125">
        <f>COUNTIFS('Email Data Input'!$AS$26:$AS$522,"&gt;=15",'Email Data Input'!$AS$26:$AS$522,"&lt;18",'Email Data Input'!$AR$26:$AR$522,4)</f>
        <v>4</v>
      </c>
      <c r="G15" s="125">
        <f>COUNTIFS('Email Data Input'!$AS$26:$AS$522,"&gt;=15",'Email Data Input'!$AS$26:$AS$522,"&lt;18",'Email Data Input'!$AR$26:$AR$522,5)</f>
        <v>3</v>
      </c>
      <c r="H15" s="125">
        <f>COUNTIFS('Email Data Input'!$AS$26:$AS$522,"&gt;=15",'Email Data Input'!$AS$26:$AS$522,"&lt;18",'Email Data Input'!$AR$26:$AR$522,6)</f>
        <v>1</v>
      </c>
      <c r="I15" s="126">
        <f>COUNTIFS('Email Data Input'!$AS$26:$AS$522,"&gt;=15",'Email Data Input'!$AS$26:$AS$522,"&lt;18",'Email Data Input'!$AR$26:$AR$522,7)</f>
        <v>0</v>
      </c>
      <c r="J15" s="117"/>
      <c r="K15" s="14"/>
      <c r="L15" s="14"/>
      <c r="M15" s="14"/>
      <c r="N15" s="14"/>
      <c r="O15" s="14"/>
      <c r="P15" s="14"/>
      <c r="Q15" s="14"/>
      <c r="R15" s="14"/>
      <c r="S15" s="14"/>
      <c r="T15" s="14"/>
      <c r="U15" s="14"/>
      <c r="V15" s="14"/>
      <c r="W15" s="14"/>
      <c r="X15" s="14"/>
      <c r="Y15" s="14"/>
      <c r="Z15" s="14"/>
    </row>
    <row r="16" ht="40.5" customHeight="1">
      <c r="A16" s="14"/>
      <c r="B16" s="120" t="s">
        <v>108</v>
      </c>
      <c r="C16" s="128">
        <f>COUNTIFS('Email Data Input'!$AS$26:$AS$522,"&gt;=18",'Email Data Input'!$AS$26:$AS$522,"&lt;24",'Email Data Input'!$AR$26:$AR$522,1)</f>
        <v>0</v>
      </c>
      <c r="D16" s="129">
        <f>COUNTIFS('Email Data Input'!$AS$26:$AS$522,"&gt;=18",'Email Data Input'!$AS$26:$AS$522,"&lt;24",'Email Data Input'!$AR$26:$AR$522,2)</f>
        <v>2</v>
      </c>
      <c r="E16" s="129">
        <f>COUNTIFS('Email Data Input'!$AS$26:$AS$522,"&gt;=18",'Email Data Input'!$AS$26:$AS$522,"&lt;24",'Email Data Input'!$AR$26:$AR$522,3)</f>
        <v>1</v>
      </c>
      <c r="F16" s="129">
        <f>COUNTIFS('Email Data Input'!$AS$26:$AS$522,"&gt;=18",'Email Data Input'!$AS$26:$AS$522,"&lt;24",'Email Data Input'!$AR$26:$AR$522,4)</f>
        <v>2</v>
      </c>
      <c r="G16" s="129">
        <f>COUNTIFS('Email Data Input'!$AS$26:$AS$522,"&gt;=18",'Email Data Input'!$AS$26:$AS$522,"&lt;24",'Email Data Input'!$AR$26:$AR$522,5)</f>
        <v>0</v>
      </c>
      <c r="H16" s="129">
        <f>COUNTIFS('Email Data Input'!$AS$26:$AS$522,"&gt;=18",'Email Data Input'!$AS$26:$AS$522,"&lt;24",'Email Data Input'!$AR$26:$AR$522,6)</f>
        <v>1</v>
      </c>
      <c r="I16" s="130">
        <f>COUNTIFS('Email Data Input'!$AS$26:$AS$522,"&gt;=18",'Email Data Input'!$AS$26:$AS$522,"&lt;24",'Email Data Input'!$AR$26:$AR$522,7)</f>
        <v>0</v>
      </c>
      <c r="J16" s="117"/>
      <c r="K16" s="14"/>
      <c r="L16" s="14"/>
      <c r="M16" s="14"/>
      <c r="N16" s="14"/>
      <c r="O16" s="14"/>
      <c r="P16" s="14"/>
      <c r="Q16" s="14"/>
      <c r="R16" s="14"/>
      <c r="S16" s="14"/>
      <c r="T16" s="14"/>
      <c r="U16" s="14"/>
      <c r="V16" s="14"/>
      <c r="W16" s="14"/>
      <c r="X16" s="14"/>
      <c r="Y16" s="14"/>
      <c r="Z16" s="14"/>
    </row>
    <row r="17" ht="21.75" customHeight="1">
      <c r="A17" s="14"/>
      <c r="B17" s="131"/>
      <c r="C17" s="132" t="s">
        <v>109</v>
      </c>
      <c r="D17" s="132" t="s">
        <v>110</v>
      </c>
      <c r="E17" s="132" t="s">
        <v>111</v>
      </c>
      <c r="F17" s="132" t="s">
        <v>112</v>
      </c>
      <c r="G17" s="132" t="s">
        <v>113</v>
      </c>
      <c r="H17" s="132" t="s">
        <v>114</v>
      </c>
      <c r="I17" s="132" t="s">
        <v>115</v>
      </c>
      <c r="J17" s="117"/>
      <c r="K17" s="14"/>
      <c r="L17" s="14"/>
      <c r="M17" s="14"/>
      <c r="N17" s="14"/>
      <c r="O17" s="14"/>
      <c r="P17" s="14"/>
      <c r="Q17" s="14"/>
      <c r="R17" s="14"/>
      <c r="S17" s="14"/>
      <c r="T17" s="14"/>
      <c r="U17" s="14"/>
      <c r="V17" s="14"/>
      <c r="W17" s="14"/>
      <c r="X17" s="14"/>
      <c r="Y17" s="14"/>
      <c r="Z17" s="14"/>
    </row>
    <row r="18" ht="18.0" customHeight="1">
      <c r="A18" s="14"/>
      <c r="B18" s="117"/>
      <c r="C18" s="117"/>
      <c r="D18" s="117"/>
      <c r="E18" s="117"/>
      <c r="F18" s="117"/>
      <c r="G18" s="117"/>
      <c r="H18" s="117"/>
      <c r="I18" s="117"/>
      <c r="J18" s="117"/>
      <c r="K18" s="14"/>
      <c r="L18" s="14"/>
      <c r="M18" s="14"/>
      <c r="N18" s="14"/>
      <c r="O18" s="14"/>
      <c r="P18" s="14"/>
      <c r="Q18" s="14"/>
      <c r="R18" s="14"/>
      <c r="S18" s="14"/>
      <c r="T18" s="14"/>
      <c r="U18" s="14"/>
      <c r="V18" s="14"/>
      <c r="W18" s="14"/>
      <c r="X18" s="14"/>
      <c r="Y18" s="14"/>
      <c r="Z18" s="14"/>
    </row>
    <row r="19" ht="18.0" customHeight="1">
      <c r="A19" s="14"/>
      <c r="B19" s="117"/>
      <c r="C19" s="117"/>
      <c r="D19" s="117"/>
      <c r="E19" s="117"/>
      <c r="F19" s="117"/>
      <c r="G19" s="117"/>
      <c r="H19" s="117"/>
      <c r="I19" s="117"/>
      <c r="J19" s="117"/>
      <c r="K19" s="14"/>
      <c r="L19" s="14"/>
      <c r="M19" s="14"/>
      <c r="N19" s="14"/>
      <c r="O19" s="14"/>
      <c r="P19" s="14"/>
      <c r="Q19" s="14"/>
      <c r="R19" s="14"/>
      <c r="S19" s="14"/>
      <c r="T19" s="14"/>
      <c r="U19" s="14"/>
      <c r="V19" s="14"/>
      <c r="W19" s="14"/>
      <c r="X19" s="14"/>
      <c r="Y19" s="14"/>
      <c r="Z19" s="14"/>
    </row>
    <row r="20" ht="33.0" customHeight="1">
      <c r="A20" s="14"/>
      <c r="B20" s="133" t="s">
        <v>116</v>
      </c>
      <c r="K20" s="14"/>
      <c r="L20" s="14"/>
      <c r="M20" s="14"/>
      <c r="N20" s="14"/>
      <c r="O20" s="14"/>
      <c r="P20" s="14"/>
      <c r="Q20" s="14"/>
      <c r="R20" s="14"/>
      <c r="S20" s="14"/>
      <c r="T20" s="14"/>
      <c r="U20" s="14"/>
      <c r="V20" s="14"/>
      <c r="W20" s="14"/>
      <c r="X20" s="14"/>
      <c r="Y20" s="14"/>
      <c r="Z20" s="14"/>
    </row>
    <row r="21" ht="31.5" customHeight="1">
      <c r="A21" s="14"/>
      <c r="K21" s="14"/>
      <c r="L21" s="14"/>
      <c r="M21" s="14"/>
      <c r="N21" s="14"/>
      <c r="O21" s="14"/>
      <c r="P21" s="14"/>
      <c r="Q21" s="14"/>
      <c r="R21" s="14"/>
      <c r="S21" s="14"/>
      <c r="T21" s="14"/>
      <c r="U21" s="14"/>
      <c r="V21" s="14"/>
      <c r="W21" s="14"/>
      <c r="X21" s="14"/>
      <c r="Y21" s="14"/>
      <c r="Z21" s="14"/>
    </row>
    <row r="22" ht="18.75" customHeight="1">
      <c r="A22" s="14"/>
      <c r="B22" s="134"/>
      <c r="C22" s="134"/>
      <c r="D22" s="134"/>
      <c r="E22" s="134"/>
      <c r="F22" s="134"/>
      <c r="G22" s="134"/>
      <c r="H22" s="134"/>
      <c r="I22" s="134"/>
      <c r="J22" s="134"/>
      <c r="K22" s="14"/>
      <c r="L22" s="14"/>
      <c r="M22" s="14"/>
      <c r="N22" s="14"/>
      <c r="O22" s="14"/>
      <c r="P22" s="14"/>
      <c r="Q22" s="14"/>
      <c r="R22" s="14"/>
      <c r="S22" s="14"/>
      <c r="T22" s="14"/>
      <c r="U22" s="14"/>
      <c r="V22" s="14"/>
      <c r="W22" s="14"/>
      <c r="X22" s="14"/>
      <c r="Y22" s="14"/>
      <c r="Z22" s="14"/>
    </row>
    <row r="23" ht="21.75" customHeight="1">
      <c r="A23" s="14"/>
      <c r="B23" s="117"/>
      <c r="C23" s="117"/>
      <c r="D23" s="117"/>
      <c r="E23" s="117"/>
      <c r="F23" s="117"/>
      <c r="G23" s="117"/>
      <c r="H23" s="102"/>
      <c r="I23" s="118" t="s">
        <v>117</v>
      </c>
      <c r="J23" s="135"/>
      <c r="K23" s="14"/>
      <c r="L23" s="14"/>
      <c r="M23" s="14"/>
      <c r="N23" s="14"/>
      <c r="O23" s="14"/>
      <c r="P23" s="14"/>
      <c r="Q23" s="14"/>
      <c r="R23" s="14"/>
      <c r="S23" s="14"/>
      <c r="T23" s="14"/>
      <c r="U23" s="14"/>
      <c r="V23" s="14"/>
      <c r="W23" s="14"/>
      <c r="X23" s="14"/>
      <c r="Y23" s="14"/>
      <c r="Z23" s="14"/>
    </row>
    <row r="24" ht="43.5" customHeight="1">
      <c r="A24" s="14"/>
      <c r="B24" s="120" t="s">
        <v>118</v>
      </c>
      <c r="C24" s="77">
        <f>(IF(C11=0,"",(AVERAGEIFS('Email Data Input'!$AV$26:$AV$522,'Email Data Input'!$AS$26:$AS$522,"&gt;=0",'Email Data Input'!$AS$26:$AS$522,"&lt;6",'Email Data Input'!$AR$26:$AR$522,1)))/100)</f>
        <v>0.67</v>
      </c>
      <c r="D24" s="78">
        <f>(IF(D11=0,"",(AVERAGEIFS('Email Data Input'!$AV$26:$AV$522,'Email Data Input'!$AS$26:$AS$522,"&gt;=0",'Email Data Input'!$AS$26:$AS$522,"&lt;6",'Email Data Input'!$AR$26:$AR$522,2)))/100)</f>
        <v>0.6504854369</v>
      </c>
      <c r="E24" s="78">
        <f>(IF(E11=0,"",(AVERAGEIFS('Email Data Input'!$AV$26:$AV$522,'Email Data Input'!$AS$26:$AS$522,"&gt;=0",'Email Data Input'!$AS$26:$AS$522,"&lt;6",'Email Data Input'!$AR$26:$AR$522,3)))/100)</f>
        <v>0.72</v>
      </c>
      <c r="F24" s="78">
        <f>(IF(F11=0,"",(AVERAGEIFS('Email Data Input'!$AV$26:$AV$522,'Email Data Input'!$AS$26:$AS$522,"&gt;=0",'Email Data Input'!$AS$26:$AS$522,"&lt;6",'Email Data Input'!$AR$26:$AR$522,4)))/100)</f>
        <v>0</v>
      </c>
      <c r="G24" s="78">
        <f>(IF(G11=0,"",(AVERAGEIFS('Email Data Input'!$AV$26:$AV$522,'Email Data Input'!$AS$26:$AS$522,"&gt;=0",'Email Data Input'!$AS$26:$AS$522,"&lt;6",'Email Data Input'!$AR$26:$AR$522,5)))/100)</f>
        <v>0.88</v>
      </c>
      <c r="H24" s="78">
        <f>(IF(H11=0,"",(AVERAGEIFS('Email Data Input'!$AV$26:$AV$522,'Email Data Input'!$AS$26:$AS$522,"&gt;=0",'Email Data Input'!$AS$26:$AS$522,"&lt;6",'Email Data Input'!$AR$26:$AR$522,6)))/100)</f>
        <v>0.67</v>
      </c>
      <c r="I24" s="80">
        <f>(IF(I11=0,"",(AVERAGEIFS('Email Data Input'!$AV$26:$AV$522,'Email Data Input'!$AS$26:$AS$522,"&gt;=0",'Email Data Input'!$AS$26:$AS$522,"&lt;6",'Email Data Input'!$AR$26:$AR$522,7)))/100)</f>
        <v>0</v>
      </c>
      <c r="J24" s="117"/>
      <c r="K24" s="14"/>
      <c r="L24" s="14"/>
      <c r="M24" s="14"/>
      <c r="N24" s="14"/>
      <c r="O24" s="14"/>
      <c r="P24" s="14"/>
      <c r="Q24" s="14"/>
      <c r="R24" s="14"/>
      <c r="S24" s="14"/>
      <c r="T24" s="14"/>
      <c r="U24" s="14"/>
      <c r="V24" s="14"/>
      <c r="W24" s="14"/>
      <c r="X24" s="14"/>
      <c r="Y24" s="14"/>
      <c r="Z24" s="14"/>
    </row>
    <row r="25" ht="43.5" customHeight="1">
      <c r="A25" s="14"/>
      <c r="B25" s="120" t="s">
        <v>119</v>
      </c>
      <c r="C25" s="136">
        <f>(IF(C12=0,"",(AVERAGEIFS('Email Data Input'!$AV$26:$AV$522,'Email Data Input'!$AS$26:$AS$522,"&gt;=6",'Email Data Input'!$AS$26:$AS$522,"&lt;9",'Email Data Input'!$AR$26:$AR$522,1)))/100)</f>
        <v>0</v>
      </c>
      <c r="D25" s="137">
        <f>(IF(D12=0,"",(AVERAGEIFS('Email Data Input'!$AV$26:$AV$522,'Email Data Input'!$AS$26:$AS$522,"&gt;=6",'Email Data Input'!$AS$26:$AS$522,"&lt;9",'Email Data Input'!$AR$26:$AR$522,2)))/100)</f>
        <v>0.6633663366</v>
      </c>
      <c r="E25" s="137">
        <f>(IF(E12=0,"",(AVERAGEIFS('Email Data Input'!$AV$26:$AV$522,'Email Data Input'!$AS$26:$AS$522,"&gt;=6",'Email Data Input'!$AS$26:$AS$522,"&lt;9",'Email Data Input'!$AR$26:$AR$522,3)))/100)</f>
        <v>0.7250381803</v>
      </c>
      <c r="F25" s="137">
        <f>(IF(F12=0,"",(AVERAGEIFS('Email Data Input'!$AV$26:$AV$522,'Email Data Input'!$AS$26:$AS$522,"&gt;=6",'Email Data Input'!$AS$26:$AS$522,"&lt;9",'Email Data Input'!$AR$26:$AR$522,4)))/100)</f>
        <v>0.613592233</v>
      </c>
      <c r="G25" s="137">
        <f>(IF(G12=0,"",(AVERAGEIFS('Email Data Input'!$AV$26:$AV$522,'Email Data Input'!$AS$26:$AS$522,"&gt;=6",'Email Data Input'!$AS$26:$AS$522,"&lt;9",'Email Data Input'!$AR$26:$AR$522,5)))/100)</f>
        <v>0.33</v>
      </c>
      <c r="H25" s="137">
        <f>(IF(H12=0,"",(AVERAGEIFS('Email Data Input'!$AV$26:$AV$522,'Email Data Input'!$AS$26:$AS$522,"&gt;=6",'Email Data Input'!$AS$26:$AS$522,"&lt;9",'Email Data Input'!$AR$26:$AR$522,6)))/100)</f>
        <v>0</v>
      </c>
      <c r="I25" s="138">
        <f>(IF(I12=0,"",(AVERAGEIFS('Email Data Input'!$AV$26:$AV$522,'Email Data Input'!$AS$26:$AS$522,"&gt;=6",'Email Data Input'!$AS$26:$AS$522,"&lt;9",'Email Data Input'!$AR$26:$AR$522,7)))/100)</f>
        <v>0.5</v>
      </c>
      <c r="J25" s="117"/>
      <c r="K25" s="14"/>
      <c r="L25" s="14"/>
      <c r="M25" s="14"/>
      <c r="N25" s="14"/>
      <c r="O25" s="14"/>
      <c r="P25" s="14"/>
      <c r="Q25" s="14"/>
      <c r="R25" s="14"/>
      <c r="S25" s="14"/>
      <c r="T25" s="14"/>
      <c r="U25" s="14"/>
      <c r="V25" s="14"/>
      <c r="W25" s="14"/>
      <c r="X25" s="14"/>
      <c r="Y25" s="14"/>
      <c r="Z25" s="14"/>
    </row>
    <row r="26" ht="43.5" customHeight="1">
      <c r="A26" s="14"/>
      <c r="B26" s="120" t="s">
        <v>120</v>
      </c>
      <c r="C26" s="136">
        <f>(IF(C13=0,"",(AVERAGEIFS('Email Data Input'!$AV$26:$AV$522,'Email Data Input'!$AS$26:$AS$522,"&gt;=9",'Email Data Input'!$AS$26:$AS$522,"&lt;12",'Email Data Input'!$AR$26:$AR$522,1)))/100)</f>
        <v>0.7072875817</v>
      </c>
      <c r="D26" s="137">
        <f>(IF(D13=0,"",(AVERAGEIFS('Email Data Input'!$AV$26:$AV$522,'Email Data Input'!$AS$26:$AS$522,"&gt;=9",'Email Data Input'!$AS$26:$AS$522,"&lt;12",'Email Data Input'!$AR$26:$AR$522,2)))/100)</f>
        <v>0.69</v>
      </c>
      <c r="E26" s="137">
        <f>(IF(E13=0,"",(AVERAGEIFS('Email Data Input'!$AV$26:$AV$522,'Email Data Input'!$AS$26:$AS$522,"&gt;=9",'Email Data Input'!$AS$26:$AS$522,"&lt;12",'Email Data Input'!$AR$26:$AR$522,3)))/100)</f>
        <v>0.67</v>
      </c>
      <c r="F26" s="137">
        <f>(IF(F13=0,"",(AVERAGEIFS('Email Data Input'!$AV$26:$AV$522,'Email Data Input'!$AS$26:$AS$522,"&gt;=9",'Email Data Input'!$AS$26:$AS$522,"&lt;12",'Email Data Input'!$AR$26:$AR$522,4)))/100)</f>
        <v>0.7466666667</v>
      </c>
      <c r="G26" s="137">
        <f>(IF(G13=0,"",(AVERAGEIFS('Email Data Input'!$AV$26:$AV$522,'Email Data Input'!$AS$26:$AS$522,"&gt;=9",'Email Data Input'!$AS$26:$AS$522,"&lt;12",'Email Data Input'!$AR$26:$AR$522,5)))/100)</f>
        <v>0.83</v>
      </c>
      <c r="H26" s="137">
        <f>(IF(H13=0,"",(AVERAGEIFS('Email Data Input'!$AV$26:$AV$522,'Email Data Input'!$AS$26:$AS$522,"&gt;=9",'Email Data Input'!$AS$26:$AS$522,"&lt;12",'Email Data Input'!$AR$26:$AR$522,6)))/100)</f>
        <v>0.7547435897</v>
      </c>
      <c r="I26" s="138">
        <f>(IF(I13=0,"",(AVERAGEIFS('Email Data Input'!$AV$26:$AV$522,'Email Data Input'!$AS$26:$AS$522,"&gt;=9",'Email Data Input'!$AS$26:$AS$522,"&lt;12",'Email Data Input'!$AR$26:$AR$522,7)))/100)</f>
        <v>0.6566666667</v>
      </c>
      <c r="J26" s="117"/>
      <c r="K26" s="14"/>
      <c r="L26" s="14"/>
      <c r="M26" s="14"/>
      <c r="N26" s="14"/>
      <c r="O26" s="14"/>
      <c r="P26" s="14"/>
      <c r="Q26" s="14"/>
      <c r="R26" s="14"/>
      <c r="S26" s="14"/>
      <c r="T26" s="14"/>
      <c r="U26" s="14"/>
      <c r="V26" s="14"/>
      <c r="W26" s="14"/>
      <c r="X26" s="14"/>
      <c r="Y26" s="14"/>
      <c r="Z26" s="14"/>
    </row>
    <row r="27" ht="43.5" customHeight="1">
      <c r="A27" s="14"/>
      <c r="B27" s="120" t="s">
        <v>121</v>
      </c>
      <c r="C27" s="136">
        <f>(IF(C14=0,"",(AVERAGEIFS('Email Data Input'!$AV$26:$AV$522,'Email Data Input'!$AS$26:$AS$522,"&gt;=12",'Email Data Input'!$AS$26:$AS$522,"&lt;15",'Email Data Input'!$AR$26:$AR$522,1)))/100)</f>
        <v>0.5133333333</v>
      </c>
      <c r="D27" s="137">
        <f>(IF(D14=0,"",(AVERAGEIFS('Email Data Input'!$AV$26:$AV$522,'Email Data Input'!$AS$26:$AS$522,"&gt;=12",'Email Data Input'!$AS$26:$AS$522,"&lt;15",'Email Data Input'!$AR$26:$AR$522,2)))/100)</f>
        <v>0.825</v>
      </c>
      <c r="E27" s="137">
        <f>(IF(E14=0,"",(AVERAGEIFS('Email Data Input'!$AV$26:$AV$522,'Email Data Input'!$AS$26:$AS$522,"&gt;=12",'Email Data Input'!$AS$26:$AS$522,"&lt;15",'Email Data Input'!$AR$26:$AR$522,3)))/100)</f>
        <v>0</v>
      </c>
      <c r="F27" s="137">
        <f>(IF(F14=0,"",(AVERAGEIFS('Email Data Input'!$AV$26:$AV$522,'Email Data Input'!$AS$26:$AS$522,"&gt;=12",'Email Data Input'!$AS$26:$AS$522,"&lt;15",'Email Data Input'!$AR$26:$AR$522,4)))/100)</f>
        <v>0.788</v>
      </c>
      <c r="G27" s="137">
        <f>(IF(G14=0,"",(AVERAGEIFS('Email Data Input'!$AV$26:$AV$522,'Email Data Input'!$AS$26:$AS$522,"&gt;=12",'Email Data Input'!$AS$26:$AS$522,"&lt;15",'Email Data Input'!$AR$26:$AR$522,5)))/100)</f>
        <v>0</v>
      </c>
      <c r="H27" s="137">
        <f>(IF(H14=0,"",(AVERAGEIFS('Email Data Input'!$AV$26:$AV$522,'Email Data Input'!$AS$26:$AS$522,"&gt;=12",'Email Data Input'!$AS$26:$AS$522,"&lt;15",'Email Data Input'!$AR$26:$AR$522,6)))/100)</f>
        <v>0</v>
      </c>
      <c r="I27" s="138">
        <f>(IF(I14=0,"",(AVERAGEIFS('Email Data Input'!$AV$26:$AV$522,'Email Data Input'!$AS$26:$AS$522,"&gt;=12",'Email Data Input'!$AS$26:$AS$522,"&lt;15",'Email Data Input'!$AR$26:$AR$522,7)))/100)</f>
        <v>0.5066666667</v>
      </c>
      <c r="J27" s="117"/>
      <c r="K27" s="14"/>
      <c r="L27" s="14"/>
      <c r="M27" s="14"/>
      <c r="N27" s="14"/>
      <c r="O27" s="14"/>
      <c r="P27" s="14"/>
      <c r="Q27" s="14"/>
      <c r="R27" s="14"/>
      <c r="S27" s="14"/>
      <c r="T27" s="14"/>
      <c r="U27" s="14"/>
      <c r="V27" s="14"/>
      <c r="W27" s="14"/>
      <c r="X27" s="14"/>
      <c r="Y27" s="14"/>
      <c r="Z27" s="14"/>
    </row>
    <row r="28" ht="43.5" customHeight="1">
      <c r="A28" s="14"/>
      <c r="B28" s="120" t="s">
        <v>122</v>
      </c>
      <c r="C28" s="136">
        <f>(IF(C15=0,"",(AVERAGEIFS('Email Data Input'!$AV$26:$AV$522,'Email Data Input'!$AS$26:$AS$522,"&gt;=15",'Email Data Input'!$AS$26:$AS$522,"&lt;18",'Email Data Input'!$AR$26:$AR$522,1)))/100)</f>
        <v>0.56</v>
      </c>
      <c r="D28" s="137">
        <f>(IF(D15=0,"",(AVERAGEIFS('Email Data Input'!$AV$26:$AV$522,'Email Data Input'!$AS$26:$AS$522,"&gt;=15",'Email Data Input'!$AS$26:$AS$522,"&lt;18",'Email Data Input'!$AR$26:$AR$522,2)))/100)</f>
        <v>0</v>
      </c>
      <c r="E28" s="137">
        <f>(IF(E15=0,"",(AVERAGEIFS('Email Data Input'!$AV$26:$AV$522,'Email Data Input'!$AS$26:$AS$522,"&gt;=15",'Email Data Input'!$AS$26:$AS$522,"&lt;18",'Email Data Input'!$AR$26:$AR$522,3)))/100)</f>
        <v>0</v>
      </c>
      <c r="F28" s="137">
        <f>(IF(F15=0,"",(AVERAGEIFS('Email Data Input'!$AV$26:$AV$522,'Email Data Input'!$AS$26:$AS$522,"&gt;=15",'Email Data Input'!$AS$26:$AS$522,"&lt;18",'Email Data Input'!$AR$26:$AR$522,4)))/100)</f>
        <v>0.6575</v>
      </c>
      <c r="G28" s="137">
        <f>(IF(G15=0,"",(AVERAGEIFS('Email Data Input'!$AV$26:$AV$522,'Email Data Input'!$AS$26:$AS$522,"&gt;=15",'Email Data Input'!$AS$26:$AS$522,"&lt;18",'Email Data Input'!$AR$26:$AR$522,5)))/100)</f>
        <v>0.71</v>
      </c>
      <c r="H28" s="137">
        <f>(IF(H15=0,"",(AVERAGEIFS('Email Data Input'!$AV$26:$AV$522,'Email Data Input'!$AS$26:$AS$522,"&gt;=15",'Email Data Input'!$AS$26:$AS$522,"&lt;18",'Email Data Input'!$AR$26:$AR$522,6)))/100)</f>
        <v>0.67</v>
      </c>
      <c r="I28" s="138">
        <f>(IF(I15=0,"",(AVERAGEIFS('Email Data Input'!$AV$26:$AV$522,'Email Data Input'!$AS$26:$AS$522,"&gt;=15",'Email Data Input'!$AS$26:$AS$522,"&lt;18",'Email Data Input'!$AR$26:$AR$522,7)))/100)</f>
        <v>0</v>
      </c>
      <c r="J28" s="117"/>
      <c r="K28" s="14"/>
      <c r="L28" s="14"/>
      <c r="M28" s="14"/>
      <c r="N28" s="14"/>
      <c r="O28" s="14"/>
      <c r="P28" s="14"/>
      <c r="Q28" s="14"/>
      <c r="R28" s="14"/>
      <c r="S28" s="14"/>
      <c r="T28" s="14"/>
      <c r="U28" s="14"/>
      <c r="V28" s="14"/>
      <c r="W28" s="14"/>
      <c r="X28" s="14"/>
      <c r="Y28" s="14"/>
      <c r="Z28" s="14"/>
    </row>
    <row r="29" ht="43.5" customHeight="1">
      <c r="A29" s="14"/>
      <c r="B29" s="120" t="s">
        <v>123</v>
      </c>
      <c r="C29" s="81">
        <f>(IF(C16=0,"",(AVERAGEIFS('Email Data Input'!$AV$26:$AV$522,'Email Data Input'!$AS$26:$AS$522,"&gt;=18",'Email Data Input'!$AS$26:$AS$522,"&lt;24",'Email Data Input'!$AR$26:$AR$522,1)))/100)</f>
        <v>0</v>
      </c>
      <c r="D29" s="82">
        <f>(IF(D16=0,"",(AVERAGEIFS('Email Data Input'!$AV$26:$AV$522,'Email Data Input'!$AS$26:$AS$522,"&gt;=18",'Email Data Input'!$AS$26:$AS$522,"&lt;24",'Email Data Input'!$AR$26:$AR$522,2)))/100)</f>
        <v>0.73</v>
      </c>
      <c r="E29" s="82">
        <f>(IF(E16=0,"",(AVERAGEIFS('Email Data Input'!$AV$26:$AV$522,'Email Data Input'!$AS$26:$AS$522,"&gt;=18",'Email Data Input'!$AS$26:$AS$522,"&lt;24",'Email Data Input'!$AR$26:$AR$522,3)))/100)</f>
        <v>0.75</v>
      </c>
      <c r="F29" s="82">
        <f>(IF(F16=0,"",(AVERAGEIFS('Email Data Input'!$AV$26:$AV$522,'Email Data Input'!$AS$26:$AS$522,"&gt;=18",'Email Data Input'!$AS$26:$AS$522,"&lt;24",'Email Data Input'!$AR$26:$AR$522,4)))/100)</f>
        <v>0.84</v>
      </c>
      <c r="G29" s="82">
        <f>(IF(G16=0,"",(AVERAGEIFS('Email Data Input'!$AV$26:$AV$522,'Email Data Input'!$AS$26:$AS$522,"&gt;=18",'Email Data Input'!$AS$26:$AS$522,"&lt;24",'Email Data Input'!$AR$26:$AR$522,5)))/100)</f>
        <v>0</v>
      </c>
      <c r="H29" s="82">
        <f>(IF(H16=0,"",(AVERAGEIFS('Email Data Input'!$AV$26:$AV$522,'Email Data Input'!$AS$26:$AS$522,"&gt;=18",'Email Data Input'!$AS$26:$AS$522,"&lt;24",'Email Data Input'!$AR$26:$AR$522,6)))/100)</f>
        <v>0.67</v>
      </c>
      <c r="I29" s="83">
        <f>(IF(I16=0,"",(AVERAGEIFS('Email Data Input'!$AV$26:$AV$522,'Email Data Input'!$AS$26:$AS$522,"&gt;=18",'Email Data Input'!$AS$26:$AS$522,"&lt;24",'Email Data Input'!$AR$26:$AR$522,7)))/100)</f>
        <v>0</v>
      </c>
      <c r="J29" s="117"/>
      <c r="K29" s="14"/>
      <c r="L29" s="14"/>
      <c r="M29" s="14"/>
      <c r="N29" s="14"/>
      <c r="O29" s="14"/>
      <c r="P29" s="14"/>
      <c r="Q29" s="14"/>
      <c r="R29" s="14"/>
      <c r="S29" s="14"/>
      <c r="T29" s="14"/>
      <c r="U29" s="14"/>
      <c r="V29" s="14"/>
      <c r="W29" s="14"/>
      <c r="X29" s="14"/>
      <c r="Y29" s="14"/>
      <c r="Z29" s="14"/>
    </row>
    <row r="30" ht="21.75" customHeight="1">
      <c r="A30" s="14"/>
      <c r="B30" s="139"/>
      <c r="C30" s="132" t="s">
        <v>109</v>
      </c>
      <c r="D30" s="132" t="s">
        <v>110</v>
      </c>
      <c r="E30" s="132" t="s">
        <v>111</v>
      </c>
      <c r="F30" s="132" t="s">
        <v>112</v>
      </c>
      <c r="G30" s="132" t="s">
        <v>113</v>
      </c>
      <c r="H30" s="132" t="s">
        <v>114</v>
      </c>
      <c r="I30" s="132" t="s">
        <v>115</v>
      </c>
      <c r="J30" s="117"/>
      <c r="K30" s="14"/>
      <c r="L30" s="14"/>
      <c r="M30" s="14"/>
      <c r="N30" s="14"/>
      <c r="O30" s="14"/>
      <c r="P30" s="14"/>
      <c r="Q30" s="14"/>
      <c r="R30" s="14"/>
      <c r="S30" s="14"/>
      <c r="T30" s="14"/>
      <c r="U30" s="14"/>
      <c r="V30" s="14"/>
      <c r="W30" s="14"/>
      <c r="X30" s="14"/>
      <c r="Y30" s="14"/>
      <c r="Z30" s="14"/>
    </row>
    <row r="31" ht="18.0" customHeight="1">
      <c r="A31" s="14"/>
      <c r="B31" s="117"/>
      <c r="C31" s="117"/>
      <c r="D31" s="117"/>
      <c r="E31" s="117"/>
      <c r="F31" s="117"/>
      <c r="G31" s="117"/>
      <c r="H31" s="117"/>
      <c r="I31" s="117"/>
      <c r="J31" s="117"/>
      <c r="K31" s="14"/>
      <c r="L31" s="14"/>
      <c r="M31" s="14"/>
      <c r="N31" s="14"/>
      <c r="O31" s="14"/>
      <c r="P31" s="14"/>
      <c r="Q31" s="14"/>
      <c r="R31" s="14"/>
      <c r="S31" s="14"/>
      <c r="T31" s="14"/>
      <c r="U31" s="14"/>
      <c r="V31" s="14"/>
      <c r="W31" s="14"/>
      <c r="X31" s="14"/>
      <c r="Y31" s="14"/>
      <c r="Z31" s="14"/>
    </row>
    <row r="32" ht="18.0" customHeight="1">
      <c r="A32" s="14"/>
      <c r="B32" s="117"/>
      <c r="C32" s="117"/>
      <c r="D32" s="117"/>
      <c r="E32" s="117"/>
      <c r="F32" s="117"/>
      <c r="G32" s="117"/>
      <c r="H32" s="117"/>
      <c r="I32" s="117"/>
      <c r="J32" s="117"/>
      <c r="K32" s="14"/>
      <c r="L32" s="14"/>
      <c r="M32" s="14"/>
      <c r="N32" s="14"/>
      <c r="O32" s="14"/>
      <c r="P32" s="14"/>
      <c r="Q32" s="14"/>
      <c r="R32" s="14"/>
      <c r="S32" s="14"/>
      <c r="T32" s="14"/>
      <c r="U32" s="14"/>
      <c r="V32" s="14"/>
      <c r="W32" s="14"/>
      <c r="X32" s="14"/>
      <c r="Y32" s="14"/>
      <c r="Z32" s="14"/>
    </row>
    <row r="33" ht="18.0" customHeight="1">
      <c r="A33" s="14"/>
      <c r="B33" s="140" t="s">
        <v>124</v>
      </c>
      <c r="C33" s="117"/>
      <c r="D33" s="117"/>
      <c r="E33" s="117"/>
      <c r="F33" s="117"/>
      <c r="G33" s="117"/>
      <c r="H33" s="117"/>
      <c r="I33" s="117"/>
      <c r="J33" s="117"/>
      <c r="K33" s="14"/>
      <c r="L33" s="14"/>
      <c r="M33" s="14"/>
      <c r="N33" s="14"/>
      <c r="O33" s="14"/>
      <c r="P33" s="14"/>
      <c r="Q33" s="14"/>
      <c r="R33" s="14"/>
      <c r="S33" s="14"/>
      <c r="T33" s="14"/>
      <c r="U33" s="14"/>
      <c r="V33" s="14"/>
      <c r="W33" s="14"/>
      <c r="X33" s="14"/>
      <c r="Y33" s="14"/>
      <c r="Z33" s="14"/>
    </row>
    <row r="34" ht="54.0" customHeight="1">
      <c r="A34" s="14"/>
      <c r="B34" s="133" t="s">
        <v>125</v>
      </c>
      <c r="K34" s="14"/>
      <c r="L34" s="14"/>
      <c r="M34" s="14"/>
      <c r="N34" s="14"/>
      <c r="O34" s="14"/>
      <c r="P34" s="14"/>
      <c r="Q34" s="14"/>
      <c r="R34" s="14"/>
      <c r="S34" s="14"/>
      <c r="T34" s="14"/>
      <c r="U34" s="14"/>
      <c r="V34" s="14"/>
      <c r="W34" s="14"/>
      <c r="X34" s="14"/>
      <c r="Y34" s="14"/>
      <c r="Z34" s="14"/>
    </row>
    <row r="35" ht="39.75" customHeight="1">
      <c r="A35" s="14"/>
      <c r="K35" s="14"/>
      <c r="L35" s="14"/>
      <c r="M35" s="14"/>
      <c r="N35" s="14"/>
      <c r="O35" s="14"/>
      <c r="P35" s="14"/>
      <c r="Q35" s="14"/>
      <c r="R35" s="14"/>
      <c r="S35" s="14"/>
      <c r="T35" s="14"/>
      <c r="U35" s="14"/>
      <c r="V35" s="14"/>
      <c r="W35" s="14"/>
      <c r="X35" s="14"/>
      <c r="Y35" s="14"/>
      <c r="Z35" s="14"/>
    </row>
    <row r="36" ht="21.75" customHeight="1">
      <c r="A36" s="14"/>
      <c r="B36" s="134"/>
      <c r="C36" s="134"/>
      <c r="D36" s="134"/>
      <c r="E36" s="134"/>
      <c r="F36" s="134"/>
      <c r="G36" s="134"/>
      <c r="H36" s="134"/>
      <c r="I36" s="134"/>
      <c r="J36" s="134"/>
      <c r="K36" s="14"/>
      <c r="L36" s="14"/>
      <c r="M36" s="14"/>
      <c r="N36" s="14"/>
      <c r="O36" s="14"/>
      <c r="P36" s="14"/>
      <c r="Q36" s="14"/>
      <c r="R36" s="14"/>
      <c r="S36" s="14"/>
      <c r="T36" s="14"/>
      <c r="U36" s="14"/>
      <c r="V36" s="14"/>
      <c r="W36" s="14"/>
      <c r="X36" s="14"/>
      <c r="Y36" s="14"/>
      <c r="Z36" s="14"/>
    </row>
    <row r="37" ht="18.0" customHeight="1">
      <c r="A37" s="14"/>
      <c r="B37" s="117"/>
      <c r="C37" s="117"/>
      <c r="D37" s="117"/>
      <c r="E37" s="117"/>
      <c r="F37" s="117"/>
      <c r="G37" s="117"/>
      <c r="H37" s="117"/>
      <c r="I37" s="117"/>
      <c r="J37" s="117"/>
      <c r="K37" s="14"/>
      <c r="L37" s="14"/>
      <c r="M37" s="14"/>
      <c r="N37" s="14"/>
      <c r="O37" s="14"/>
      <c r="P37" s="14"/>
      <c r="Q37" s="14"/>
      <c r="R37" s="14"/>
      <c r="S37" s="14"/>
      <c r="T37" s="14"/>
      <c r="U37" s="14"/>
      <c r="V37" s="14"/>
      <c r="W37" s="14"/>
      <c r="X37" s="14"/>
      <c r="Y37" s="14"/>
      <c r="Z37" s="14"/>
    </row>
    <row r="38" ht="18.0" customHeight="1">
      <c r="A38" s="14"/>
      <c r="B38" s="141"/>
      <c r="C38" s="141"/>
      <c r="D38" s="141"/>
      <c r="E38" s="141"/>
      <c r="F38" s="141"/>
      <c r="G38" s="141"/>
      <c r="H38" s="141"/>
      <c r="I38" s="141"/>
      <c r="J38" s="141"/>
      <c r="K38" s="14"/>
      <c r="L38" s="14"/>
      <c r="M38" s="14"/>
      <c r="N38" s="14"/>
      <c r="O38" s="14"/>
      <c r="P38" s="14"/>
      <c r="Q38" s="14"/>
      <c r="R38" s="14"/>
      <c r="S38" s="14"/>
      <c r="T38" s="14"/>
      <c r="U38" s="14"/>
      <c r="V38" s="14"/>
      <c r="W38" s="14"/>
      <c r="X38" s="14"/>
      <c r="Y38" s="14"/>
      <c r="Z38" s="14"/>
    </row>
    <row r="39" ht="18.0" customHeight="1">
      <c r="A39" s="14"/>
      <c r="B39" s="117"/>
      <c r="C39" s="117"/>
      <c r="D39" s="117"/>
      <c r="E39" s="117"/>
      <c r="F39" s="117"/>
      <c r="G39" s="117"/>
      <c r="H39" s="117"/>
      <c r="I39" s="117"/>
      <c r="J39" s="117"/>
      <c r="K39" s="14"/>
      <c r="L39" s="14"/>
      <c r="M39" s="14"/>
      <c r="N39" s="14"/>
      <c r="O39" s="14"/>
      <c r="P39" s="14"/>
      <c r="Q39" s="14"/>
      <c r="R39" s="14"/>
      <c r="S39" s="14"/>
      <c r="T39" s="14"/>
      <c r="U39" s="14"/>
      <c r="V39" s="14"/>
      <c r="W39" s="14"/>
      <c r="X39" s="14"/>
      <c r="Y39" s="14"/>
      <c r="Z39" s="14"/>
    </row>
    <row r="40" ht="18.0" customHeight="1">
      <c r="A40" s="14"/>
      <c r="B40" s="117"/>
      <c r="C40" s="117"/>
      <c r="D40" s="117"/>
      <c r="E40" s="117"/>
      <c r="F40" s="117"/>
      <c r="G40" s="117"/>
      <c r="H40" s="117"/>
      <c r="I40" s="117"/>
      <c r="J40" s="117"/>
      <c r="K40" s="14"/>
      <c r="L40" s="14"/>
      <c r="M40" s="14"/>
      <c r="N40" s="14"/>
      <c r="O40" s="14"/>
      <c r="P40" s="14"/>
      <c r="Q40" s="14"/>
      <c r="R40" s="14"/>
      <c r="S40" s="14"/>
      <c r="T40" s="14"/>
      <c r="U40" s="14"/>
      <c r="V40" s="14"/>
      <c r="W40" s="14"/>
      <c r="X40" s="14"/>
      <c r="Y40" s="14"/>
      <c r="Z40" s="14"/>
    </row>
    <row r="41" ht="18.0" customHeight="1">
      <c r="A41" s="14"/>
      <c r="B41" s="53" t="s">
        <v>126</v>
      </c>
      <c r="C41" s="102"/>
      <c r="D41" s="102"/>
      <c r="E41" s="102"/>
      <c r="F41" s="102"/>
      <c r="G41" s="102"/>
      <c r="H41" s="102"/>
      <c r="I41" s="102"/>
      <c r="J41" s="102"/>
      <c r="K41" s="14"/>
      <c r="L41" s="14"/>
      <c r="M41" s="14"/>
      <c r="N41" s="14"/>
      <c r="O41" s="14"/>
      <c r="P41" s="14"/>
      <c r="Q41" s="14"/>
      <c r="R41" s="14"/>
      <c r="S41" s="14"/>
      <c r="T41" s="14"/>
      <c r="U41" s="14"/>
      <c r="V41" s="14"/>
      <c r="W41" s="14"/>
      <c r="X41" s="14"/>
      <c r="Y41" s="14"/>
      <c r="Z41" s="14"/>
    </row>
    <row r="42" ht="18.0" customHeight="1">
      <c r="A42" s="14"/>
      <c r="B42" s="113"/>
      <c r="C42" s="102"/>
      <c r="D42" s="102"/>
      <c r="E42" s="102"/>
      <c r="F42" s="102"/>
      <c r="G42" s="102"/>
      <c r="H42" s="102"/>
      <c r="I42" s="102"/>
      <c r="J42" s="102"/>
      <c r="K42" s="14"/>
      <c r="L42" s="14"/>
      <c r="M42" s="14"/>
      <c r="N42" s="14"/>
      <c r="O42" s="14"/>
      <c r="P42" s="14"/>
      <c r="Q42" s="14"/>
      <c r="R42" s="14"/>
      <c r="S42" s="14"/>
      <c r="T42" s="14"/>
      <c r="U42" s="14"/>
      <c r="V42" s="14"/>
      <c r="W42" s="14"/>
      <c r="X42" s="14"/>
      <c r="Y42" s="14"/>
      <c r="Z42" s="14"/>
    </row>
    <row r="43" ht="33.0" customHeight="1">
      <c r="A43" s="14"/>
      <c r="B43" s="114" t="s">
        <v>127</v>
      </c>
      <c r="K43" s="14"/>
      <c r="L43" s="14"/>
      <c r="M43" s="14"/>
      <c r="N43" s="14"/>
      <c r="O43" s="14"/>
      <c r="P43" s="14"/>
      <c r="Q43" s="14"/>
      <c r="R43" s="14"/>
      <c r="S43" s="14"/>
      <c r="T43" s="14"/>
      <c r="U43" s="14"/>
      <c r="V43" s="14"/>
      <c r="W43" s="14"/>
      <c r="X43" s="14"/>
      <c r="Y43" s="14"/>
      <c r="Z43" s="14"/>
    </row>
    <row r="44" ht="33.75" customHeight="1">
      <c r="A44" s="14"/>
      <c r="K44" s="14"/>
      <c r="L44" s="14"/>
      <c r="M44" s="14"/>
      <c r="N44" s="14"/>
      <c r="O44" s="14"/>
      <c r="P44" s="14"/>
      <c r="Q44" s="14"/>
      <c r="R44" s="14"/>
      <c r="S44" s="14"/>
      <c r="T44" s="14"/>
      <c r="U44" s="14"/>
      <c r="V44" s="14"/>
      <c r="W44" s="14"/>
      <c r="X44" s="14"/>
      <c r="Y44" s="14"/>
      <c r="Z44" s="14"/>
    </row>
    <row r="45" ht="18.0" customHeight="1">
      <c r="A45" s="14"/>
      <c r="B45" s="102"/>
      <c r="C45" s="102"/>
      <c r="D45" s="102"/>
      <c r="E45" s="102"/>
      <c r="F45" s="102"/>
      <c r="G45" s="102"/>
      <c r="H45" s="102"/>
      <c r="I45" s="102"/>
      <c r="J45" s="102"/>
      <c r="K45" s="14"/>
      <c r="L45" s="14"/>
      <c r="M45" s="14"/>
      <c r="N45" s="14"/>
      <c r="O45" s="14"/>
      <c r="P45" s="14"/>
      <c r="Q45" s="14"/>
      <c r="R45" s="14"/>
      <c r="S45" s="14"/>
      <c r="T45" s="14"/>
      <c r="U45" s="14"/>
      <c r="V45" s="14"/>
      <c r="W45" s="14"/>
      <c r="X45" s="14"/>
      <c r="Y45" s="14"/>
      <c r="Z45" s="14"/>
    </row>
    <row r="46" ht="24.0" customHeight="1">
      <c r="A46" s="14"/>
      <c r="B46" s="142" t="s">
        <v>25</v>
      </c>
      <c r="C46" s="142" t="s">
        <v>55</v>
      </c>
      <c r="E46" s="142" t="s">
        <v>26</v>
      </c>
      <c r="G46" s="102"/>
      <c r="H46" s="102"/>
      <c r="I46" s="143"/>
      <c r="J46" s="102"/>
      <c r="K46" s="14"/>
      <c r="L46" s="14"/>
      <c r="M46" s="14"/>
      <c r="N46" s="14"/>
      <c r="O46" s="14"/>
      <c r="P46" s="14"/>
      <c r="Q46" s="14"/>
      <c r="R46" s="14"/>
      <c r="S46" s="14"/>
      <c r="T46" s="14"/>
      <c r="U46" s="14"/>
      <c r="V46" s="14"/>
      <c r="W46" s="14"/>
      <c r="X46" s="14"/>
      <c r="Y46" s="14"/>
      <c r="Z46" s="14"/>
    </row>
    <row r="47" ht="33.0" customHeight="1">
      <c r="A47" s="144"/>
      <c r="B47" s="120" t="s">
        <v>128</v>
      </c>
      <c r="C47" s="121">
        <f>COUNTIFS('Email Data Input'!$AT$26:$AT$522,"&gt;=1",'Email Data Input'!$AT$26:$AT$522,"&lt;10")</f>
        <v>0</v>
      </c>
      <c r="D47" s="9"/>
      <c r="E47" s="77">
        <f>(IF($C47=0,"",AVERAGEIFS('Email Data Input'!$AV$26:$AV$522, 'Email Data Input'!$AT$26:$AT$522,"&gt;=1",'Email Data Input'!$AT$26:$AT$522,"&lt;10"))/100)</f>
        <v>0</v>
      </c>
      <c r="F47" s="10"/>
      <c r="G47" s="145"/>
      <c r="H47" s="145"/>
      <c r="I47" s="145"/>
      <c r="J47" s="145"/>
      <c r="K47" s="144"/>
      <c r="L47" s="144"/>
      <c r="M47" s="144"/>
      <c r="N47" s="144"/>
      <c r="O47" s="144"/>
      <c r="P47" s="144"/>
      <c r="Q47" s="144"/>
      <c r="R47" s="144"/>
      <c r="S47" s="144"/>
      <c r="T47" s="144"/>
      <c r="U47" s="144"/>
      <c r="V47" s="144"/>
      <c r="W47" s="144"/>
      <c r="X47" s="144"/>
      <c r="Y47" s="144"/>
      <c r="Z47" s="144"/>
    </row>
    <row r="48" ht="33.0" customHeight="1">
      <c r="A48" s="144"/>
      <c r="B48" s="120" t="s">
        <v>129</v>
      </c>
      <c r="C48" s="124">
        <f>COUNTIFS('Email Data Input'!$AT$26:$AT$522,"&gt;=11",'Email Data Input'!$AT$26:$AT$522,"&lt;20")</f>
        <v>4</v>
      </c>
      <c r="E48" s="136">
        <f>(IF($C48=0,"",AVERAGEIFS('Email Data Input'!$AV$26:$AV$522, 'Email Data Input'!$AT$26:$AT$522,"&gt;=11",'Email Data Input'!$AT$26:$AT$522,"&lt;20"))/100)</f>
        <v>0.6959313725</v>
      </c>
      <c r="F48" s="87"/>
      <c r="G48" s="145"/>
      <c r="H48" s="145"/>
      <c r="I48" s="145"/>
      <c r="J48" s="145"/>
      <c r="K48" s="144"/>
      <c r="L48" s="144"/>
      <c r="M48" s="144"/>
      <c r="N48" s="144"/>
      <c r="O48" s="144"/>
      <c r="P48" s="144"/>
      <c r="Q48" s="144"/>
      <c r="R48" s="144"/>
      <c r="S48" s="144"/>
      <c r="T48" s="144"/>
      <c r="U48" s="144"/>
      <c r="V48" s="144"/>
      <c r="W48" s="144"/>
      <c r="X48" s="144"/>
      <c r="Y48" s="144"/>
      <c r="Z48" s="144"/>
    </row>
    <row r="49" ht="33.0" customHeight="1">
      <c r="A49" s="144"/>
      <c r="B49" s="120" t="s">
        <v>130</v>
      </c>
      <c r="C49" s="124">
        <f>COUNTIFS('Email Data Input'!$AT$26:$AT$522,"&gt;=21",'Email Data Input'!$AT$26:$AT$522,"&lt;30")</f>
        <v>25</v>
      </c>
      <c r="E49" s="136">
        <f>(IF($C49=0,"",AVERAGEIFS('Email Data Input'!$AV$26:$AV$522, 'Email Data Input'!$AT$26:$AT$522,"&gt;=21",'Email Data Input'!$AT$26:$AT$522,"&lt;30"))/100)</f>
        <v>0.6590693069</v>
      </c>
      <c r="F49" s="87"/>
      <c r="G49" s="145"/>
      <c r="H49" s="145"/>
      <c r="I49" s="145"/>
      <c r="J49" s="145"/>
      <c r="K49" s="144"/>
      <c r="L49" s="144"/>
      <c r="M49" s="144"/>
      <c r="N49" s="144"/>
      <c r="O49" s="144"/>
      <c r="P49" s="144"/>
      <c r="Q49" s="144"/>
      <c r="R49" s="144"/>
      <c r="S49" s="144"/>
      <c r="T49" s="144"/>
      <c r="U49" s="144"/>
      <c r="V49" s="144"/>
      <c r="W49" s="144"/>
      <c r="X49" s="144"/>
      <c r="Y49" s="144"/>
      <c r="Z49" s="144"/>
    </row>
    <row r="50" ht="33.0" customHeight="1">
      <c r="A50" s="144"/>
      <c r="B50" s="120" t="s">
        <v>131</v>
      </c>
      <c r="C50" s="124">
        <f>COUNTIFS('Email Data Input'!$AT$26:$AT$522,"&gt;=31",'Email Data Input'!$AT$26:$AT$522,"&lt;40")</f>
        <v>19</v>
      </c>
      <c r="E50" s="136">
        <f>(IF($C50=0,"",AVERAGEIFS('Email Data Input'!$AV$26:$AV$522, 'Email Data Input'!$AT$26:$AT$522,"&gt;=31",'Email Data Input'!$AT$26:$AT$522,"&lt;40"))/100)</f>
        <v>0.7531578947</v>
      </c>
      <c r="F50" s="87"/>
      <c r="G50" s="145"/>
      <c r="H50" s="145"/>
      <c r="I50" s="145"/>
      <c r="J50" s="145"/>
      <c r="K50" s="144"/>
      <c r="L50" s="144"/>
      <c r="M50" s="144"/>
      <c r="N50" s="144"/>
      <c r="O50" s="144"/>
      <c r="P50" s="144"/>
      <c r="Q50" s="144"/>
      <c r="R50" s="144"/>
      <c r="S50" s="144"/>
      <c r="T50" s="144"/>
      <c r="U50" s="144"/>
      <c r="V50" s="144"/>
      <c r="W50" s="144"/>
      <c r="X50" s="144"/>
      <c r="Y50" s="144"/>
      <c r="Z50" s="144"/>
    </row>
    <row r="51" ht="33.0" customHeight="1">
      <c r="A51" s="144"/>
      <c r="B51" s="120" t="s">
        <v>132</v>
      </c>
      <c r="C51" s="124">
        <f>COUNTIFS('Email Data Input'!$AT$26:$AT$522,"&gt;=41",'Email Data Input'!$AT$26:$AT$522,"&lt;50")</f>
        <v>1</v>
      </c>
      <c r="E51" s="136">
        <f>(IF($C51=0,"",AVERAGEIFS('Email Data Input'!$AV$26:$AV$522, 'Email Data Input'!$AT$26:$AT$522,"&gt;=41",'Email Data Input'!$AT$26:$AT$522,"&lt;50"))/100)</f>
        <v>0.67</v>
      </c>
      <c r="F51" s="87"/>
      <c r="G51" s="145"/>
      <c r="H51" s="145"/>
      <c r="I51" s="145"/>
      <c r="J51" s="145"/>
      <c r="K51" s="144"/>
      <c r="L51" s="144"/>
      <c r="M51" s="144"/>
      <c r="N51" s="144"/>
      <c r="O51" s="144"/>
      <c r="P51" s="144"/>
      <c r="Q51" s="144"/>
      <c r="R51" s="144"/>
      <c r="S51" s="144"/>
      <c r="T51" s="144"/>
      <c r="U51" s="144"/>
      <c r="V51" s="144"/>
      <c r="W51" s="144"/>
      <c r="X51" s="144"/>
      <c r="Y51" s="144"/>
      <c r="Z51" s="144"/>
    </row>
    <row r="52" ht="33.0" customHeight="1">
      <c r="A52" s="144"/>
      <c r="B52" s="120" t="s">
        <v>133</v>
      </c>
      <c r="C52" s="124">
        <f>COUNTIFS('Email Data Input'!$AT$26:$AT$522,"&gt;=51",'Email Data Input'!$AT$26:$AT$522,"&lt;60")</f>
        <v>6</v>
      </c>
      <c r="E52" s="136">
        <f>(IF($C52=0,"",AVERAGEIFS('Email Data Input'!$AV$26:$AV$522, 'Email Data Input'!$AT$26:$AT$522,"&gt;=51",'Email Data Input'!$AT$26:$AT$522,"&lt;60"))/100)</f>
        <v>0.6230463301</v>
      </c>
      <c r="F52" s="87"/>
      <c r="G52" s="145"/>
      <c r="H52" s="145"/>
      <c r="I52" s="145"/>
      <c r="J52" s="145"/>
      <c r="K52" s="144"/>
      <c r="L52" s="144"/>
      <c r="M52" s="144"/>
      <c r="N52" s="144"/>
      <c r="O52" s="144"/>
      <c r="P52" s="144"/>
      <c r="Q52" s="144"/>
      <c r="R52" s="144"/>
      <c r="S52" s="144"/>
      <c r="T52" s="144"/>
      <c r="U52" s="144"/>
      <c r="V52" s="144"/>
      <c r="W52" s="144"/>
      <c r="X52" s="144"/>
      <c r="Y52" s="144"/>
      <c r="Z52" s="144"/>
    </row>
    <row r="53" ht="33.0" customHeight="1">
      <c r="A53" s="144"/>
      <c r="B53" s="120" t="s">
        <v>134</v>
      </c>
      <c r="C53" s="124">
        <f>COUNTIFS('Email Data Input'!$AT$26:$AT$522,"&gt;=61",'Email Data Input'!$AT$26:$AT$522,"&lt;70")</f>
        <v>3</v>
      </c>
      <c r="E53" s="136">
        <f>(IF($C53=0,"",AVERAGEIFS('Email Data Input'!$AV$26:$AV$522, 'Email Data Input'!$AT$26:$AT$522,"&gt;=61",'Email Data Input'!$AT$26:$AT$522,"&lt;70"))/100)</f>
        <v>0.6133333333</v>
      </c>
      <c r="F53" s="87"/>
      <c r="G53" s="145"/>
      <c r="H53" s="145"/>
      <c r="I53" s="145"/>
      <c r="J53" s="145"/>
      <c r="K53" s="144"/>
      <c r="L53" s="144"/>
      <c r="M53" s="144"/>
      <c r="N53" s="144"/>
      <c r="O53" s="144"/>
      <c r="P53" s="144"/>
      <c r="Q53" s="144"/>
      <c r="R53" s="144"/>
      <c r="S53" s="144"/>
      <c r="T53" s="144"/>
      <c r="U53" s="144"/>
      <c r="V53" s="144"/>
      <c r="W53" s="144"/>
      <c r="X53" s="144"/>
      <c r="Y53" s="144"/>
      <c r="Z53" s="144"/>
    </row>
    <row r="54" ht="33.0" customHeight="1">
      <c r="A54" s="144"/>
      <c r="B54" s="120" t="s">
        <v>135</v>
      </c>
      <c r="C54" s="124">
        <f>COUNTIFS('Email Data Input'!$AT$26:$AT$522,"&gt;=71",'Email Data Input'!$AT$26:$AT$522,"&lt;80")</f>
        <v>3</v>
      </c>
      <c r="E54" s="136">
        <f>(IF($C54=0,"",AVERAGEIFS('Email Data Input'!$AV$26:$AV$522, 'Email Data Input'!$AT$26:$AT$522,"&gt;=71",'Email Data Input'!$AT$26:$AT$522,"&lt;80"))/100)</f>
        <v>0.7066666667</v>
      </c>
      <c r="F54" s="87"/>
      <c r="G54" s="145"/>
      <c r="H54" s="145"/>
      <c r="I54" s="145"/>
      <c r="J54" s="145"/>
      <c r="K54" s="144"/>
      <c r="L54" s="144"/>
      <c r="M54" s="144"/>
      <c r="N54" s="144"/>
      <c r="O54" s="144"/>
      <c r="P54" s="144"/>
      <c r="Q54" s="144"/>
      <c r="R54" s="144"/>
      <c r="S54" s="144"/>
      <c r="T54" s="144"/>
      <c r="U54" s="144"/>
      <c r="V54" s="144"/>
      <c r="W54" s="144"/>
      <c r="X54" s="144"/>
      <c r="Y54" s="144"/>
      <c r="Z54" s="144"/>
    </row>
    <row r="55" ht="33.0" customHeight="1">
      <c r="A55" s="144"/>
      <c r="B55" s="120" t="s">
        <v>136</v>
      </c>
      <c r="C55" s="128">
        <f>COUNTIF('Email Data Input'!$AT$26:$AT$522,"&gt;=81")</f>
        <v>0</v>
      </c>
      <c r="D55" s="12"/>
      <c r="E55" s="81">
        <f>(IF($C55=0,"",AVERAGEIFS('Email Data Input'!$AV$26:$AV$522, 'Email Data Input'!$AT$26:$AT$522,"&gt;=81"))/100)</f>
        <v>0</v>
      </c>
      <c r="F55" s="13"/>
      <c r="G55" s="145"/>
      <c r="H55" s="145"/>
      <c r="I55" s="145"/>
      <c r="J55" s="145"/>
      <c r="K55" s="144"/>
      <c r="L55" s="144"/>
      <c r="M55" s="144"/>
      <c r="N55" s="144"/>
      <c r="O55" s="144"/>
      <c r="P55" s="144"/>
      <c r="Q55" s="144"/>
      <c r="R55" s="144"/>
      <c r="S55" s="144"/>
      <c r="T55" s="144"/>
      <c r="U55" s="144"/>
      <c r="V55" s="144"/>
      <c r="W55" s="144"/>
      <c r="X55" s="144"/>
      <c r="Y55" s="144"/>
      <c r="Z55" s="144"/>
    </row>
    <row r="56" ht="18.0"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ht="24.0"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ht="27.0" customHeight="1">
      <c r="A58" s="14"/>
      <c r="B58" s="66"/>
      <c r="C58" s="14"/>
      <c r="D58" s="14"/>
      <c r="E58" s="14"/>
      <c r="F58" s="14"/>
      <c r="G58" s="14"/>
      <c r="H58" s="14"/>
      <c r="I58" s="14"/>
      <c r="J58" s="14"/>
      <c r="K58" s="14"/>
      <c r="L58" s="14"/>
      <c r="M58" s="14"/>
      <c r="N58" s="14"/>
      <c r="O58" s="14"/>
      <c r="P58" s="14"/>
      <c r="Q58" s="14"/>
      <c r="R58" s="14"/>
      <c r="S58" s="14"/>
      <c r="T58" s="14"/>
      <c r="U58" s="14"/>
      <c r="V58" s="14"/>
      <c r="W58" s="14"/>
      <c r="X58" s="14"/>
      <c r="Y58" s="14"/>
      <c r="Z58" s="14"/>
    </row>
    <row r="59" ht="27.0" customHeight="1">
      <c r="A59" s="14"/>
      <c r="B59" s="66"/>
      <c r="C59" s="14"/>
      <c r="D59" s="14"/>
      <c r="E59" s="14"/>
      <c r="F59" s="14"/>
      <c r="G59" s="14"/>
      <c r="H59" s="14"/>
      <c r="I59" s="14"/>
      <c r="J59" s="14"/>
      <c r="K59" s="14"/>
      <c r="L59" s="14"/>
      <c r="M59" s="14"/>
      <c r="N59" s="14"/>
      <c r="O59" s="14"/>
      <c r="P59" s="14"/>
      <c r="Q59" s="14"/>
      <c r="R59" s="14"/>
      <c r="S59" s="14"/>
      <c r="T59" s="14"/>
      <c r="U59" s="14"/>
      <c r="V59" s="14"/>
      <c r="W59" s="14"/>
      <c r="X59" s="14"/>
      <c r="Y59" s="14"/>
      <c r="Z59" s="14"/>
    </row>
    <row r="60" ht="27.0" customHeight="1">
      <c r="A60" s="14"/>
      <c r="B60" s="66"/>
      <c r="C60" s="14"/>
      <c r="D60" s="14"/>
      <c r="E60" s="14"/>
      <c r="F60" s="14"/>
      <c r="G60" s="14"/>
      <c r="H60" s="14"/>
      <c r="I60" s="14"/>
      <c r="J60" s="14"/>
      <c r="K60" s="14"/>
      <c r="L60" s="14"/>
      <c r="M60" s="14"/>
      <c r="N60" s="14"/>
      <c r="O60" s="14"/>
      <c r="P60" s="14"/>
      <c r="Q60" s="14"/>
      <c r="R60" s="14"/>
      <c r="S60" s="14"/>
      <c r="T60" s="14"/>
      <c r="U60" s="14"/>
      <c r="V60" s="14"/>
      <c r="W60" s="14"/>
      <c r="X60" s="14"/>
      <c r="Y60" s="14"/>
      <c r="Z60" s="14"/>
    </row>
    <row r="61" ht="27.0" customHeight="1">
      <c r="A61" s="14"/>
      <c r="B61" s="66"/>
      <c r="C61" s="14"/>
      <c r="D61" s="14"/>
      <c r="E61" s="14"/>
      <c r="F61" s="14"/>
      <c r="G61" s="14"/>
      <c r="H61" s="14"/>
      <c r="I61" s="14"/>
      <c r="J61" s="14"/>
      <c r="K61" s="14"/>
      <c r="L61" s="14"/>
      <c r="M61" s="14"/>
      <c r="N61" s="14"/>
      <c r="O61" s="14"/>
      <c r="P61" s="14"/>
      <c r="Q61" s="14"/>
      <c r="R61" s="14"/>
      <c r="S61" s="14"/>
      <c r="T61" s="14"/>
      <c r="U61" s="14"/>
      <c r="V61" s="14"/>
      <c r="W61" s="14"/>
      <c r="X61" s="14"/>
      <c r="Y61" s="14"/>
      <c r="Z61" s="14"/>
    </row>
    <row r="62" ht="27.0" customHeight="1">
      <c r="A62" s="14"/>
      <c r="B62" s="66"/>
      <c r="C62" s="14"/>
      <c r="D62" s="14"/>
      <c r="E62" s="14"/>
      <c r="F62" s="14"/>
      <c r="G62" s="14"/>
      <c r="H62" s="14"/>
      <c r="I62" s="14"/>
      <c r="J62" s="14"/>
      <c r="K62" s="14"/>
      <c r="L62" s="14"/>
      <c r="M62" s="14"/>
      <c r="N62" s="14"/>
      <c r="O62" s="14"/>
      <c r="P62" s="14"/>
      <c r="Q62" s="14"/>
      <c r="R62" s="14"/>
      <c r="S62" s="14"/>
      <c r="T62" s="14"/>
      <c r="U62" s="14"/>
      <c r="V62" s="14"/>
      <c r="W62" s="14"/>
      <c r="X62" s="14"/>
      <c r="Y62" s="14"/>
      <c r="Z62" s="14"/>
    </row>
    <row r="63" ht="27.0" customHeight="1">
      <c r="A63" s="14"/>
      <c r="B63" s="66"/>
      <c r="C63" s="14"/>
      <c r="D63" s="14"/>
      <c r="E63" s="14"/>
      <c r="F63" s="14"/>
      <c r="G63" s="14"/>
      <c r="H63" s="14"/>
      <c r="I63" s="14"/>
      <c r="J63" s="14"/>
      <c r="K63" s="14"/>
      <c r="L63" s="14"/>
      <c r="M63" s="14"/>
      <c r="N63" s="14"/>
      <c r="O63" s="14"/>
      <c r="P63" s="14"/>
      <c r="Q63" s="14"/>
      <c r="R63" s="14"/>
      <c r="S63" s="14"/>
      <c r="T63" s="14"/>
      <c r="U63" s="14"/>
      <c r="V63" s="14"/>
      <c r="W63" s="14"/>
      <c r="X63" s="14"/>
      <c r="Y63" s="14"/>
      <c r="Z63" s="14"/>
    </row>
    <row r="64" ht="27.0" customHeight="1">
      <c r="A64" s="14"/>
      <c r="B64" s="66"/>
      <c r="C64" s="14"/>
      <c r="D64" s="14"/>
      <c r="E64" s="14"/>
      <c r="F64" s="14"/>
      <c r="G64" s="14"/>
      <c r="H64" s="14"/>
      <c r="I64" s="14"/>
      <c r="J64" s="14"/>
      <c r="K64" s="14"/>
      <c r="L64" s="14"/>
      <c r="M64" s="14"/>
      <c r="N64" s="14"/>
      <c r="O64" s="14"/>
      <c r="P64" s="14"/>
      <c r="Q64" s="14"/>
      <c r="R64" s="14"/>
      <c r="S64" s="14"/>
      <c r="T64" s="14"/>
      <c r="U64" s="14"/>
      <c r="V64" s="14"/>
      <c r="W64" s="14"/>
      <c r="X64" s="14"/>
      <c r="Y64" s="14"/>
      <c r="Z64" s="14"/>
    </row>
    <row r="65" ht="27.0" customHeight="1">
      <c r="A65" s="14"/>
      <c r="B65" s="66"/>
      <c r="C65" s="14"/>
      <c r="D65" s="14"/>
      <c r="E65" s="14"/>
      <c r="F65" s="14"/>
      <c r="G65" s="14"/>
      <c r="H65" s="14"/>
      <c r="I65" s="14"/>
      <c r="J65" s="14"/>
      <c r="K65" s="14"/>
      <c r="L65" s="14"/>
      <c r="M65" s="14"/>
      <c r="N65" s="14"/>
      <c r="O65" s="14"/>
      <c r="P65" s="14"/>
      <c r="Q65" s="14"/>
      <c r="R65" s="14"/>
      <c r="S65" s="14"/>
      <c r="T65" s="14"/>
      <c r="U65" s="14"/>
      <c r="V65" s="14"/>
      <c r="W65" s="14"/>
      <c r="X65" s="14"/>
      <c r="Y65" s="14"/>
      <c r="Z65" s="14"/>
    </row>
    <row r="66" ht="27.0" customHeight="1">
      <c r="A66" s="14"/>
      <c r="B66" s="66"/>
      <c r="C66" s="14"/>
      <c r="D66" s="14"/>
      <c r="E66" s="14"/>
      <c r="F66" s="14"/>
      <c r="G66" s="14"/>
      <c r="H66" s="14"/>
      <c r="I66" s="14"/>
      <c r="J66" s="14"/>
      <c r="K66" s="14"/>
      <c r="L66" s="14"/>
      <c r="M66" s="14"/>
      <c r="N66" s="14"/>
      <c r="O66" s="14"/>
      <c r="P66" s="14"/>
      <c r="Q66" s="14"/>
      <c r="R66" s="14"/>
      <c r="S66" s="14"/>
      <c r="T66" s="14"/>
      <c r="U66" s="14"/>
      <c r="V66" s="14"/>
      <c r="W66" s="14"/>
      <c r="X66" s="14"/>
      <c r="Y66" s="14"/>
      <c r="Z66" s="14"/>
    </row>
    <row r="67" ht="18.0"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ht="18.0"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ht="18.0"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ht="18.0"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ht="18.0"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ht="18.0"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ht="18.0"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ht="18.0"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ht="18.0"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ht="18.0"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ht="18.0"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ht="18.0"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ht="18.0"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ht="18.0"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ht="18.0"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ht="18.0"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ht="18.0"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ht="18.0"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ht="18.0"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ht="18.0"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ht="18.0"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ht="18.0"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ht="18.0"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ht="18.0"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8.0"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ht="18.0"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ht="18.0"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ht="18.0"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ht="18.0"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ht="18.0"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ht="18.0"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ht="18.0"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ht="18.0"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ht="18.0"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8.0"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8.0"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8.0"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8.0"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8.0"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8.0"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8.0"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8.0"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8.0"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8.0"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8.0"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8.0" customHeight="1">
      <c r="A112" s="14"/>
      <c r="B112" s="14" t="s">
        <v>137</v>
      </c>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8.0" customHeight="1">
      <c r="A113" s="14"/>
      <c r="B113" s="14" t="s">
        <v>11</v>
      </c>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8.0" customHeight="1">
      <c r="A114" s="14"/>
      <c r="B114" s="146" t="s">
        <v>138</v>
      </c>
      <c r="C114" s="147">
        <f>'Email Data Input'!AY32/('Email Data Input'!AY32+'Email Data Input'!AY30)</f>
        <v>0.2403314917</v>
      </c>
      <c r="D114" s="99">
        <f>'Email Data Input'!AZ32/('Email Data Input'!AZ32+'Email Data Input'!AZ30)</f>
        <v>0.2626865672</v>
      </c>
      <c r="E114" s="99">
        <f>'Email Data Input'!BA32/('Email Data Input'!BA32+'Email Data Input'!BA30)</f>
        <v>0.2147505423</v>
      </c>
      <c r="F114" s="99">
        <f>'Email Data Input'!BB32/('Email Data Input'!BB32+'Email Data Input'!BB30)</f>
        <v>0.2459016393</v>
      </c>
      <c r="G114" s="99">
        <f>'Email Data Input'!BC32/('Email Data Input'!BC32+'Email Data Input'!BC30)</f>
        <v>0.2083333333</v>
      </c>
      <c r="H114" s="99">
        <f>'Email Data Input'!BD32/('Email Data Input'!BD32+'Email Data Input'!BD30)</f>
        <v>0.2231075697</v>
      </c>
      <c r="I114" s="99">
        <f>'Email Data Input'!BE32/('Email Data Input'!BE32+'Email Data Input'!BE30)</f>
        <v>0.2403560831</v>
      </c>
      <c r="J114" s="99">
        <f>'Email Data Input'!BF32/('Email Data Input'!BF32+'Email Data Input'!BF30)</f>
        <v>0.2596153846</v>
      </c>
      <c r="K114" s="99" t="str">
        <f>'Email Data Input'!BG32/('Email Data Input'!BG32+'Email Data Input'!BG30)</f>
        <v>#N/A</v>
      </c>
      <c r="L114" s="99" t="str">
        <f>'Email Data Input'!BH32/('Email Data Input'!BH32+'Email Data Input'!BH30)</f>
        <v>#N/A</v>
      </c>
      <c r="M114" s="99" t="str">
        <f>'Email Data Input'!BI32/('Email Data Input'!BI32+'Email Data Input'!BI30)</f>
        <v>#N/A</v>
      </c>
      <c r="N114" s="148" t="str">
        <f>'Email Data Input'!BJ32/('Email Data Input'!BJ32+'Email Data Input'!BJ30)</f>
        <v>#N/A</v>
      </c>
      <c r="O114" s="14"/>
      <c r="P114" s="14"/>
      <c r="Q114" s="14"/>
      <c r="R114" s="14"/>
      <c r="S114" s="14"/>
      <c r="T114" s="14"/>
      <c r="U114" s="14"/>
      <c r="V114" s="14"/>
      <c r="W114" s="14"/>
      <c r="X114" s="14"/>
      <c r="Y114" s="14"/>
      <c r="Z114" s="14"/>
    </row>
    <row r="115" ht="18.0" customHeight="1">
      <c r="A115" s="14"/>
      <c r="B115" s="146" t="s">
        <v>139</v>
      </c>
      <c r="C115" s="149">
        <f t="shared" ref="C115:N115" si="1">1-C114</f>
        <v>0.7596685083</v>
      </c>
      <c r="D115" s="150">
        <f t="shared" si="1"/>
        <v>0.7373134328</v>
      </c>
      <c r="E115" s="150">
        <f t="shared" si="1"/>
        <v>0.7852494577</v>
      </c>
      <c r="F115" s="150">
        <f t="shared" si="1"/>
        <v>0.7540983607</v>
      </c>
      <c r="G115" s="150">
        <f t="shared" si="1"/>
        <v>0.7916666667</v>
      </c>
      <c r="H115" s="150">
        <f t="shared" si="1"/>
        <v>0.7768924303</v>
      </c>
      <c r="I115" s="150">
        <f t="shared" si="1"/>
        <v>0.7596439169</v>
      </c>
      <c r="J115" s="150">
        <f t="shared" si="1"/>
        <v>0.7403846154</v>
      </c>
      <c r="K115" s="150" t="str">
        <f t="shared" si="1"/>
        <v>#N/A</v>
      </c>
      <c r="L115" s="150" t="str">
        <f t="shared" si="1"/>
        <v>#N/A</v>
      </c>
      <c r="M115" s="150" t="str">
        <f t="shared" si="1"/>
        <v>#N/A</v>
      </c>
      <c r="N115" s="151" t="str">
        <f t="shared" si="1"/>
        <v>#N/A</v>
      </c>
      <c r="O115" s="14"/>
      <c r="P115" s="14"/>
      <c r="Q115" s="14"/>
      <c r="R115" s="14"/>
      <c r="S115" s="14"/>
      <c r="T115" s="14"/>
      <c r="U115" s="14"/>
      <c r="V115" s="14"/>
      <c r="W115" s="14"/>
      <c r="X115" s="14"/>
      <c r="Y115" s="14"/>
      <c r="Z115" s="14"/>
    </row>
    <row r="116" ht="18.0"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8.0" customHeight="1">
      <c r="A117" s="14"/>
      <c r="B117" s="14" t="s">
        <v>12</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8.0"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8.0"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8.0"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8.0"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8.0"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8.0"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8.0"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8.0"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8.0"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8.0"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8.0"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8.0"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8.0"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8.0"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8.0"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8.0"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8.0"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8.0"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8.0"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8.0"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8.0"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8.0"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8.0"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8.0"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8.0"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8.0"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8.0"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8.0"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8.0"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8.0"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8.0"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8.0"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8.0"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8.0"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8.0"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8.0"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8.0"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8.0"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8.0"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8.0"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8.0"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8.0"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8.0"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8.0"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8.0"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8.0"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8.0"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8.0"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8.0"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8.0"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8.0"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8.0"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8.0"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8.0"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8.0"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8.0"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8.0"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8.0"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8.0"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8.0"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8.0"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8.0"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8.0"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8.0"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8.0"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8.0"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8.0"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8.0"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8.0"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8.0"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8.0"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8.0"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8.0"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8.0"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8.0"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8.0"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8.0"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8.0"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8.0"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8.0"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8.0"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8.0"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8.0"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8.0"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8.0"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8.0"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8.0"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8.0"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8.0"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8.0"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8.0"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8.0"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8.0"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8.0"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8.0"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8.0"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8.0"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8.0"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8.0"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8.0"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8.0"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8.0"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8.0"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8.0"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8.0"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8.0"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8.0"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8.0"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8.0"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8.0"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8.0"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8.0"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8.0"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8.0"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8.0"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8.0"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8.0"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8.0"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8.0"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8.0"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8.0"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8.0"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8.0"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8.0"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8.0"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8.0"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8.0"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8.0"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8.0"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8.0"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8.0"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8.0"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8.0"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8.0"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8.0"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8.0"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8.0"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8.0"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8.0"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8.0"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8.0"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8.0"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8.0"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8.0"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8.0"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8.0"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8.0"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8.0"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8.0"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8.0"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8.0"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8.0"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8.0"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8.0"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8.0"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8.0"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8.0"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8.0"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8.0"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8.0"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8.0"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8.0"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8.0"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8.0"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8.0"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8.0"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8.0"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8.0"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8.0"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8.0"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8.0"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8.0"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8.0"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8.0"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8.0"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8.0"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8.0"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8.0"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8.0"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8.0"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8.0"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8.0"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8.0"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8.0"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8.0"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8.0"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8.0"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8.0"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8.0"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8.0"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8.0"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8.0"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8.0"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8.0"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8.0"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8.0"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8.0"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8.0"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8.0"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8.0"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8.0"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8.0"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8.0"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8.0"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8.0"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8.0"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8.0"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8.0"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8.0"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8.0"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8.0"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8.0"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8.0"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8.0"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8.0"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8.0"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8.0"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8.0"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8.0"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8.0"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8.0"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8.0"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8.0"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8.0"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8.0"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8.0"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8.0"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8.0"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8.0"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8.0"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8.0"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8.0"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8.0"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8.0"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8.0"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8.0"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8.0"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8.0"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8.0"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8.0"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8.0"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8.0"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8.0"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8.0"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8.0"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8.0"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8.0"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8.0"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8.0"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8.0"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8.0"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8.0"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8.0"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8.0"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8.0"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8.0"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8.0"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8.0"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8.0"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8.0"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8.0"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8.0"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8.0"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8.0"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8.0"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8.0"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8.0"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8.0"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8.0"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8.0"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8.0"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8.0"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8.0"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8.0"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8.0"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8.0"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8.0"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8.0"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8.0"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8.0"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8.0"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8.0"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8.0"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8.0"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8.0"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8.0"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8.0"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8.0"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8.0"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8.0"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8.0"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8.0"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8.0"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8.0"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8.0"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8.0"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8.0"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8.0"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8.0"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8.0"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8.0"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8.0"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8.0"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8.0"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8.0"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8.0"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8.0"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8.0"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8.0"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8.0"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8.0"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8.0"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8.0"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8.0"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8.0"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8.0"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8.0"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8.0"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8.0"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8.0"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8.0"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8.0"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8.0"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8.0"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8.0"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8.0"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8.0"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8.0"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8.0"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8.0"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8.0"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8.0"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8.0"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8.0"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8.0"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8.0"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8.0"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8.0"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8.0"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8.0"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8.0"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8.0"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8.0"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8.0"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8.0"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8.0"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8.0"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8.0"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8.0"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8.0"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8.0"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8.0"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8.0"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8.0"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8.0"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8.0"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8.0"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8.0"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8.0"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8.0"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8.0"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8.0"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8.0"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8.0"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8.0"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8.0"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8.0"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8.0"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8.0"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8.0"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8.0"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8.0"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8.0"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8.0"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8.0"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8.0"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8.0"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8.0"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8.0"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8.0"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8.0"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8.0"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8.0"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8.0"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8.0"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8.0"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8.0"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8.0"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8.0"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8.0"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8.0"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8.0"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8.0"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8.0"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8.0"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8.0"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8.0"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8.0"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8.0"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8.0"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8.0"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8.0"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8.0"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8.0"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8.0"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8.0"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8.0"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8.0"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8.0"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8.0"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8.0"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8.0"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8.0"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8.0"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8.0"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8.0"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8.0"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8.0"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8.0"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8.0"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8.0"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8.0"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8.0"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8.0"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8.0"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8.0"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8.0"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8.0"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8.0"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8.0"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8.0"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8.0"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8.0"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8.0"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8.0"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8.0"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8.0"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8.0"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8.0"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8.0"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8.0"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8.0"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8.0"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8.0"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8.0"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8.0"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8.0"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8.0"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8.0"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8.0"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8.0"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8.0"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8.0"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8.0"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8.0"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8.0"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8.0"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8.0"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8.0"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8.0"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8.0"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8.0"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8.0"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8.0"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8.0"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8.0"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8.0"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8.0"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8.0"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8.0"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8.0"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8.0"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8.0"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8.0"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8.0"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8.0"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8.0"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8.0"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8.0"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8.0"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8.0"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8.0"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8.0"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8.0"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8.0"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8.0"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8.0"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8.0"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8.0"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8.0"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8.0"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8.0"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8.0"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8.0"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8.0"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8.0"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8.0"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8.0"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8.0"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8.0"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8.0"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8.0"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8.0"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8.0"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8.0"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8.0"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8.0"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8.0"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8.0"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8.0"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8.0"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8.0"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8.0"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8.0"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8.0"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8.0"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8.0"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8.0"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8.0"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8.0"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8.0"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8.0"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8.0"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8.0"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8.0"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8.0"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8.0"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8.0"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8.0"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8.0"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8.0"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8.0"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8.0"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8.0"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8.0"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8.0"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8.0"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8.0"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8.0"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8.0"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8.0"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8.0"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8.0"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8.0"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8.0"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8.0"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8.0"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8.0"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8.0"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8.0"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8.0"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8.0"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8.0"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8.0"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8.0"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8.0"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8.0"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8.0"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8.0"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8.0"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8.0"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8.0"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8.0"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8.0"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8.0"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8.0"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8.0"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8.0"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8.0"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8.0"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8.0"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8.0"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8.0"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8.0"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8.0"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8.0"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8.0"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8.0"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8.0"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8.0"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8.0"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8.0"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8.0"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8.0"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8.0"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8.0"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8.0"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8.0"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8.0"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8.0"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8.0"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8.0"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8.0"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8.0"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8.0"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8.0"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8.0"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8.0"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8.0"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8.0"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8.0"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8.0"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8.0"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8.0"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8.0"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8.0"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8.0"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8.0"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8.0"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8.0"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8.0"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8.0"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8.0"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8.0"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8.0"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8.0"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8.0"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8.0"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8.0"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8.0"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8.0"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8.0"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8.0"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8.0"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8.0"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8.0"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8.0"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8.0"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8.0"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8.0"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8.0"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8.0"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8.0"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8.0"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8.0"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8.0"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8.0"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8.0"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8.0"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8.0"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8.0"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8.0"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8.0"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8.0"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8.0"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8.0"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8.0"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8.0"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8.0"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8.0"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8.0"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8.0"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8.0"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8.0"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8.0"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8.0"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8.0"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8.0"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8.0"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8.0"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8.0"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8.0"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8.0"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8.0"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8.0"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8.0"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8.0"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8.0"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8.0"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8.0"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8.0"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8.0"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8.0"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8.0"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8.0"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8.0"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8.0"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8.0"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8.0"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8.0"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8.0"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8.0"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8.0"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8.0"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8.0"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8.0"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8.0"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8.0"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8.0"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8.0"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8.0"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8.0"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8.0"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8.0"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8.0"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8.0"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8.0"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8.0"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8.0"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8.0"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8.0"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8.0"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8.0"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8.0"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8.0"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8.0"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8.0"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8.0"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8.0"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8.0"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8.0"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8.0"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8.0"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8.0"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8.0"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8.0"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8.0"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8.0"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8.0"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8.0"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8.0"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8.0"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8.0"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8.0"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8.0"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8.0"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8.0"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8.0"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8.0"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8.0"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8.0"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8.0"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8.0"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8.0"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8.0"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8.0"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8.0"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8.0"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8.0"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8.0"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8.0"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8.0"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8.0"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8.0"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8.0"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8.0"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8.0"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8.0"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8.0"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8.0"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8.0"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8.0"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8.0"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8.0"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8.0"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8.0"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8.0"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8.0"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8.0"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8.0"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8.0"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8.0"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8.0"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8.0"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8.0"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8.0"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8.0"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8.0"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8.0"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8.0"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8.0"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8.0"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8.0"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8.0"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8.0"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8.0"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8.0"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8.0"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8.0"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8.0"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8.0"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8.0"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8.0"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8.0"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8.0"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8.0"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8.0"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8.0"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8.0"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8.0"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8.0"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8.0"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8.0"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8.0"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8.0"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8.0"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8.0"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8.0"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8.0"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8.0"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8.0"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8.0"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8.0"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8.0"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8.0"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8.0"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8.0"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8.0"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8.0"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8.0"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8.0"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8.0"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8.0"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8.0"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8.0"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8.0"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8.0"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8.0"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8.0"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8.0"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8.0"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8.0"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8.0"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8.0"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8.0"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8.0"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8.0"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8.0"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8.0"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8.0"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8.0"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8.0"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8.0"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8.0"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8.0"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8.0"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8.0"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8.0"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8.0"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8.0"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8.0"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8.0"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8.0"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8.0"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8.0"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8.0"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8.0"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8.0"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8.0"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8.0"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8.0"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8.0"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8.0"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8.0"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8.0"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8.0"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8.0"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8.0"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8.0"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8.0"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8.0"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8.0"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8.0"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8.0"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8.0"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8.0"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8.0"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8.0"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8.0"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8.0"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8.0"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8.0"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8.0"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8.0"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8.0"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8.0"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8.0"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8.0"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8.0"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8.0"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8.0"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8.0"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8.0"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25">
    <mergeCell ref="O3:Q4"/>
    <mergeCell ref="B7:J8"/>
    <mergeCell ref="B20:J21"/>
    <mergeCell ref="B34:J35"/>
    <mergeCell ref="B43:J44"/>
    <mergeCell ref="C46:D46"/>
    <mergeCell ref="E46:F46"/>
    <mergeCell ref="C50:D50"/>
    <mergeCell ref="C51:D51"/>
    <mergeCell ref="C52:D52"/>
    <mergeCell ref="C53:D53"/>
    <mergeCell ref="C54:D54"/>
    <mergeCell ref="C55:D55"/>
    <mergeCell ref="E51:F51"/>
    <mergeCell ref="E52:F52"/>
    <mergeCell ref="E53:F53"/>
    <mergeCell ref="E54:F54"/>
    <mergeCell ref="E55:F55"/>
    <mergeCell ref="C47:D47"/>
    <mergeCell ref="E47:F47"/>
    <mergeCell ref="C48:D48"/>
    <mergeCell ref="E48:F48"/>
    <mergeCell ref="C49:D49"/>
    <mergeCell ref="E49:F49"/>
    <mergeCell ref="E50:F50"/>
  </mergeCells>
  <conditionalFormatting sqref="C11:I16">
    <cfRule type="colorScale" priority="1">
      <colorScale>
        <cfvo type="min"/>
        <cfvo type="max"/>
        <color rgb="FFD0EEFE"/>
        <color rgb="FF006CFF"/>
      </colorScale>
    </cfRule>
  </conditionalFormatting>
  <conditionalFormatting sqref="C24:I29">
    <cfRule type="expression" dxfId="3" priority="2">
      <formula>ISERROR(C24)</formula>
    </cfRule>
  </conditionalFormatting>
  <conditionalFormatting sqref="C24:I29">
    <cfRule type="colorScale" priority="3">
      <colorScale>
        <cfvo type="min"/>
        <cfvo type="max"/>
        <color rgb="FFD0EEFE"/>
        <color rgb="FF006CFF"/>
      </colorScale>
    </cfRule>
  </conditionalFormatting>
  <conditionalFormatting sqref="C24:I29">
    <cfRule type="containsBlanks" dxfId="4" priority="4">
      <formula>LEN(TRIM(C24))=0</formula>
    </cfRule>
  </conditionalFormatting>
  <conditionalFormatting sqref="C47:C55">
    <cfRule type="colorScale" priority="5">
      <colorScale>
        <cfvo type="min"/>
        <cfvo type="max"/>
        <color rgb="FFD0EEFE"/>
        <color rgb="FF006CFF"/>
      </colorScale>
    </cfRule>
  </conditionalFormatting>
  <conditionalFormatting sqref="E47:E55">
    <cfRule type="containsBlanks" dxfId="4" priority="6">
      <formula>LEN(TRIM(E47))=0</formula>
    </cfRule>
  </conditionalFormatting>
  <conditionalFormatting sqref="E47:E55">
    <cfRule type="colorScale" priority="7">
      <colorScale>
        <cfvo type="min"/>
        <cfvo type="max"/>
        <color rgb="FFD0EEFE"/>
        <color rgb="FF006CFF"/>
      </colorScale>
    </cfRule>
  </conditionalFormatting>
  <conditionalFormatting sqref="C114:N115">
    <cfRule type="expression" dxfId="0" priority="8">
      <formula>ISNA(C114)</formula>
    </cfRule>
  </conditionalFormatting>
  <conditionalFormatting sqref="E47:F55">
    <cfRule type="expression" dxfId="3" priority="9">
      <formula>ISERROR(E47)</formula>
    </cfRule>
  </conditionalFormatting>
  <hyperlinks>
    <hyperlink display="Analyze my click rates &gt;&gt;" location="Click Data Input!A1" ref="O3"/>
  </hyperlink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showGridLines="0" workbookViewId="0"/>
  </sheetViews>
  <sheetFormatPr customHeight="1" defaultColWidth="11.22" defaultRowHeight="15.0"/>
  <cols>
    <col customWidth="1" min="1" max="1" width="3.33"/>
    <col customWidth="1" min="2" max="2" width="10.44"/>
    <col customWidth="1" min="3" max="3" width="22.0"/>
    <col customWidth="1" min="4" max="4" width="107.0"/>
    <col customWidth="1" min="5" max="5" width="7.44"/>
    <col customWidth="1" min="6" max="6" width="6.78"/>
    <col customWidth="1" min="7" max="7" width="6.67"/>
    <col customWidth="1" min="8" max="8" width="5.67"/>
    <col customWidth="1" min="9" max="11" width="11.0"/>
    <col customWidth="1" min="12" max="12" width="10.44"/>
    <col customWidth="1" min="13" max="13" width="11.0"/>
    <col customWidth="1" min="14" max="14" width="10.78"/>
    <col customWidth="1" min="15" max="15" width="29.78"/>
    <col customWidth="1" min="16" max="20" width="11.0"/>
    <col customWidth="1" min="21" max="21" width="20.0"/>
    <col customWidth="1" min="22" max="25" width="11.0"/>
    <col customWidth="1" min="26" max="26" width="29.78"/>
    <col customWidth="1" min="27" max="29" width="11.0"/>
  </cols>
  <sheetData>
    <row r="1" ht="49.5" customHeight="1">
      <c r="A1" s="1"/>
      <c r="B1" s="2" t="s">
        <v>140</v>
      </c>
      <c r="C1" s="1"/>
      <c r="D1" s="152"/>
      <c r="E1" s="84"/>
      <c r="F1" s="84"/>
      <c r="G1" s="84"/>
      <c r="H1" s="84"/>
      <c r="I1" s="84"/>
      <c r="J1" s="84"/>
      <c r="K1" s="84"/>
      <c r="L1" s="153"/>
      <c r="M1" s="153"/>
      <c r="N1" s="153"/>
      <c r="O1" s="153"/>
      <c r="P1" s="153"/>
      <c r="Q1" s="153"/>
      <c r="R1" s="153"/>
      <c r="S1" s="153"/>
      <c r="T1" s="153"/>
      <c r="U1" s="154"/>
      <c r="V1" s="154"/>
      <c r="W1" s="154"/>
      <c r="X1" s="154"/>
      <c r="Y1" s="154"/>
      <c r="Z1" s="154"/>
      <c r="AA1" s="154"/>
      <c r="AB1" s="154"/>
      <c r="AC1" s="154"/>
    </row>
    <row r="2" ht="15.75" customHeight="1">
      <c r="D2" s="92"/>
      <c r="F2" s="92"/>
      <c r="U2" s="155"/>
      <c r="V2" s="155"/>
      <c r="W2" s="155"/>
      <c r="X2" s="155"/>
      <c r="Y2" s="155"/>
      <c r="Z2" s="155"/>
      <c r="AA2" s="155"/>
      <c r="AB2" s="155"/>
      <c r="AC2" s="155"/>
    </row>
    <row r="3" ht="15.75" customHeight="1">
      <c r="D3" s="92"/>
      <c r="F3" s="92"/>
      <c r="I3" s="18" t="s">
        <v>141</v>
      </c>
      <c r="J3" s="9"/>
      <c r="K3" s="10"/>
      <c r="U3" s="155"/>
      <c r="V3" s="155"/>
      <c r="W3" s="155"/>
      <c r="X3" s="155"/>
      <c r="Y3" s="155"/>
      <c r="Z3" s="155"/>
      <c r="AA3" s="155"/>
      <c r="AB3" s="155"/>
      <c r="AC3" s="155"/>
    </row>
    <row r="4" ht="15.75" customHeight="1">
      <c r="D4" s="92"/>
      <c r="F4" s="92"/>
      <c r="I4" s="11"/>
      <c r="J4" s="12"/>
      <c r="K4" s="13"/>
      <c r="U4" s="155"/>
      <c r="V4" s="155"/>
      <c r="W4" s="155"/>
      <c r="X4" s="155"/>
      <c r="Y4" s="155"/>
      <c r="Z4" s="155"/>
      <c r="AA4" s="155"/>
      <c r="AB4" s="155"/>
      <c r="AC4" s="155"/>
    </row>
    <row r="5" ht="15.75" customHeight="1">
      <c r="D5" s="92"/>
      <c r="F5" s="92"/>
      <c r="U5" s="155"/>
      <c r="V5" s="155"/>
      <c r="W5" s="155"/>
      <c r="X5" s="155"/>
      <c r="Y5" s="155"/>
      <c r="Z5" s="155"/>
      <c r="AA5" s="155"/>
      <c r="AB5" s="155"/>
      <c r="AC5" s="155"/>
    </row>
    <row r="6" ht="15.75" customHeight="1">
      <c r="D6" s="92"/>
      <c r="F6" s="92"/>
      <c r="U6" s="155"/>
      <c r="V6" s="155"/>
      <c r="W6" s="155"/>
      <c r="X6" s="155"/>
      <c r="Y6" s="155"/>
      <c r="Z6" s="155"/>
      <c r="AA6" s="155"/>
      <c r="AB6" s="155"/>
      <c r="AC6" s="155"/>
    </row>
    <row r="7" ht="15.75" customHeight="1">
      <c r="D7" s="92"/>
      <c r="F7" s="92"/>
      <c r="U7" s="155"/>
      <c r="V7" s="155"/>
      <c r="W7" s="155"/>
      <c r="X7" s="155"/>
      <c r="Y7" s="155"/>
      <c r="Z7" s="155"/>
      <c r="AA7" s="155"/>
      <c r="AB7" s="155"/>
      <c r="AC7" s="155"/>
    </row>
    <row r="8" ht="15.75" customHeight="1">
      <c r="D8" s="92"/>
      <c r="F8" s="92"/>
      <c r="U8" s="155"/>
      <c r="V8" s="155"/>
      <c r="W8" s="155"/>
      <c r="X8" s="155"/>
      <c r="Y8" s="155"/>
      <c r="Z8" s="155"/>
      <c r="AA8" s="155"/>
      <c r="AB8" s="155"/>
      <c r="AC8" s="155"/>
    </row>
    <row r="9" ht="15.75" customHeight="1">
      <c r="D9" s="92"/>
      <c r="F9" s="92"/>
      <c r="U9" s="155"/>
      <c r="V9" s="155"/>
      <c r="W9" s="155"/>
      <c r="X9" s="155"/>
      <c r="Y9" s="155"/>
      <c r="Z9" s="155"/>
      <c r="AA9" s="155"/>
      <c r="AB9" s="155"/>
      <c r="AC9" s="155"/>
    </row>
    <row r="10" ht="15.75" customHeight="1">
      <c r="D10" s="92"/>
      <c r="F10" s="92"/>
      <c r="U10" s="155"/>
      <c r="V10" s="155"/>
      <c r="W10" s="155"/>
      <c r="X10" s="155"/>
      <c r="Y10" s="155"/>
      <c r="Z10" s="155"/>
      <c r="AA10" s="155"/>
      <c r="AB10" s="155"/>
      <c r="AC10" s="155"/>
    </row>
    <row r="11" ht="15.75" customHeight="1">
      <c r="D11" s="92"/>
      <c r="F11" s="92"/>
      <c r="U11" s="155"/>
      <c r="V11" s="155"/>
      <c r="W11" s="155"/>
      <c r="X11" s="155"/>
      <c r="Y11" s="155"/>
      <c r="Z11" s="155"/>
      <c r="AA11" s="155"/>
      <c r="AB11" s="155"/>
      <c r="AC11" s="155"/>
    </row>
    <row r="12" ht="15.75" customHeight="1">
      <c r="D12" s="92"/>
      <c r="F12" s="92"/>
      <c r="U12" s="155"/>
      <c r="V12" s="155"/>
      <c r="W12" s="155"/>
      <c r="X12" s="155"/>
      <c r="Y12" s="155"/>
      <c r="Z12" s="155"/>
      <c r="AA12" s="155"/>
      <c r="AB12" s="155"/>
      <c r="AC12" s="155"/>
    </row>
    <row r="13" ht="15.75" customHeight="1">
      <c r="D13" s="92"/>
      <c r="F13" s="92"/>
      <c r="U13" s="155"/>
      <c r="V13" s="155"/>
      <c r="W13" s="155"/>
      <c r="X13" s="155"/>
      <c r="Y13" s="155"/>
      <c r="Z13" s="155"/>
      <c r="AA13" s="155"/>
      <c r="AB13" s="155"/>
      <c r="AC13" s="155"/>
    </row>
    <row r="14" ht="15.75" customHeight="1">
      <c r="D14" s="92"/>
      <c r="F14" s="92"/>
      <c r="U14" s="155"/>
      <c r="V14" s="155"/>
      <c r="W14" s="155"/>
      <c r="X14" s="155"/>
      <c r="Y14" s="155"/>
      <c r="Z14" s="155"/>
      <c r="AA14" s="155"/>
      <c r="AB14" s="155"/>
      <c r="AC14" s="155"/>
    </row>
    <row r="15" ht="15.75" customHeight="1">
      <c r="D15" s="92"/>
      <c r="F15" s="92"/>
      <c r="G15" s="156"/>
      <c r="H15" s="156"/>
      <c r="U15" s="155"/>
      <c r="V15" s="155"/>
      <c r="W15" s="155"/>
      <c r="X15" s="155"/>
      <c r="Y15" s="155"/>
      <c r="Z15" s="155"/>
      <c r="AA15" s="155"/>
      <c r="AB15" s="155"/>
      <c r="AC15" s="155"/>
    </row>
    <row r="16" ht="15.75" customHeight="1">
      <c r="D16" s="92"/>
      <c r="F16" s="92"/>
      <c r="G16" s="156"/>
      <c r="H16" s="156"/>
      <c r="U16" s="155"/>
      <c r="V16" s="155"/>
      <c r="W16" s="155"/>
      <c r="X16" s="155"/>
      <c r="Y16" s="155"/>
      <c r="Z16" s="155"/>
      <c r="AA16" s="155"/>
      <c r="AB16" s="155"/>
      <c r="AC16" s="155"/>
    </row>
    <row r="17" ht="15.75" customHeight="1">
      <c r="D17" s="92"/>
      <c r="F17" s="92"/>
      <c r="G17" s="156"/>
      <c r="H17" s="156"/>
      <c r="U17" s="155"/>
      <c r="V17" s="155"/>
      <c r="W17" s="155"/>
      <c r="X17" s="155"/>
      <c r="Y17" s="155"/>
      <c r="Z17" s="155"/>
      <c r="AA17" s="155"/>
      <c r="AB17" s="155"/>
      <c r="AC17" s="155"/>
    </row>
    <row r="18" ht="15.75" customHeight="1">
      <c r="D18" s="92"/>
      <c r="F18" s="157" t="s">
        <v>142</v>
      </c>
      <c r="G18" s="156"/>
      <c r="H18" s="156"/>
      <c r="U18" s="155"/>
      <c r="V18" s="155"/>
      <c r="W18" s="155"/>
      <c r="X18" s="155"/>
      <c r="Y18" s="155"/>
      <c r="Z18" s="155"/>
      <c r="AA18" s="155"/>
      <c r="AB18" s="155"/>
      <c r="AC18" s="155"/>
    </row>
    <row r="19" ht="15.75" customHeight="1">
      <c r="B19" s="158" t="s">
        <v>143</v>
      </c>
      <c r="C19" s="158" t="s">
        <v>144</v>
      </c>
      <c r="D19" s="159" t="s">
        <v>145</v>
      </c>
      <c r="E19" s="160"/>
      <c r="F19" s="161"/>
      <c r="G19" s="47"/>
      <c r="H19" s="47"/>
      <c r="J19" s="162"/>
      <c r="L19" s="162"/>
      <c r="U19" s="32" t="s">
        <v>146</v>
      </c>
      <c r="V19" s="32" t="s">
        <v>147</v>
      </c>
      <c r="W19" s="32" t="s">
        <v>12</v>
      </c>
      <c r="X19" s="32" t="s">
        <v>148</v>
      </c>
      <c r="Y19" s="155"/>
      <c r="Z19" s="32" t="s">
        <v>149</v>
      </c>
      <c r="AA19" s="32" t="s">
        <v>147</v>
      </c>
      <c r="AB19" s="32" t="s">
        <v>12</v>
      </c>
      <c r="AC19" s="32" t="s">
        <v>148</v>
      </c>
    </row>
    <row r="20" ht="15.75" customHeight="1">
      <c r="B20" s="163">
        <v>5.0</v>
      </c>
      <c r="C20" s="163" t="s">
        <v>150</v>
      </c>
      <c r="D20" s="164" t="s">
        <v>151</v>
      </c>
      <c r="E20" s="165"/>
      <c r="F20" s="92"/>
      <c r="G20" s="92"/>
      <c r="H20" s="166"/>
      <c r="U20" s="40" t="str">
        <f t="array" ref="U20">INDEX($C$20:$C$700,MATCH(0,COUNTIF($U$19:U19,$C$20:$C$700),0))</f>
        <v>Click here</v>
      </c>
      <c r="V20" s="40">
        <f t="shared" ref="V20:V700" si="1">COUNTIF($C$20:$C$700,U20)</f>
        <v>5</v>
      </c>
      <c r="W20" s="40">
        <f t="array" ref="W20">INDEX($B$20:$B$49,MATCH(0,COUNTIF($U$19:U19,$C$20:$C$700),0))</f>
        <v>5</v>
      </c>
      <c r="X20" s="40">
        <f t="shared" ref="X20:X700" si="2">SUMIFS($B$20:$B$700,$C$20:$C$700,U20)</f>
        <v>126</v>
      </c>
      <c r="Y20" s="155"/>
      <c r="Z20" s="167" t="str">
        <f t="array" ref="Z20">INDEX($D$20:$D$700,MATCH(0,COUNTIF($Z$19:Z19,$D$20:$D$700),0))</f>
        <v>https://twitter.com/post-1</v>
      </c>
      <c r="AA20" s="40">
        <f t="shared" ref="AA20:AA700" si="3">COUNTIF($D$20:$D$700,Z20)</f>
        <v>1</v>
      </c>
      <c r="AB20" s="40">
        <f t="array" ref="AB20">INDEX($B$20:$B$49,MATCH(0,COUNTIF($Z$19:Z19,$D$20:$D$700),0))</f>
        <v>5</v>
      </c>
      <c r="AC20" s="40">
        <f t="shared" ref="AC20:AC700" si="4">SUMIFS($B$20:$B$700,$D$20:$D$700,Z20)</f>
        <v>5</v>
      </c>
    </row>
    <row r="21" ht="15.75" customHeight="1">
      <c r="B21" s="163">
        <v>8.0</v>
      </c>
      <c r="C21" s="163" t="s">
        <v>152</v>
      </c>
      <c r="D21" s="164" t="s">
        <v>153</v>
      </c>
      <c r="E21" s="168"/>
      <c r="F21" s="92"/>
      <c r="G21" s="92"/>
      <c r="H21" s="166"/>
      <c r="U21" s="40" t="str">
        <f t="array" ref="U21">INDEX($C$20:$C$700,MATCH(0,COUNTIF($U$19:U20,$C$20:$C$700),0))</f>
        <v>Sign up now</v>
      </c>
      <c r="V21" s="40">
        <f t="shared" si="1"/>
        <v>1</v>
      </c>
      <c r="W21" s="40">
        <f t="array" ref="W21">INDEX($B$20:$B$49,MATCH(0,COUNTIF($U$19:U20,$C$20:$C$700),0))</f>
        <v>8</v>
      </c>
      <c r="X21" s="40">
        <f t="shared" si="2"/>
        <v>8</v>
      </c>
      <c r="Y21" s="155"/>
      <c r="Z21" s="167" t="str">
        <f t="array" ref="Z21">INDEX($D$20:$D$700,MATCH(0,COUNTIF($Z$19:Z20,$D$20:$D$700),0))</f>
        <v>https://companyintranet.com</v>
      </c>
      <c r="AA21" s="40">
        <f t="shared" si="3"/>
        <v>2</v>
      </c>
      <c r="AB21" s="40">
        <f t="array" ref="AB21">INDEX($B$20:$B$49,MATCH(0,COUNTIF($Z$19:Z20,$D$20:$D$700),0))</f>
        <v>8</v>
      </c>
      <c r="AC21" s="40">
        <f t="shared" si="4"/>
        <v>22</v>
      </c>
    </row>
    <row r="22" ht="15.75" customHeight="1">
      <c r="B22" s="163">
        <v>14.0</v>
      </c>
      <c r="C22" s="163" t="s">
        <v>154</v>
      </c>
      <c r="D22" s="164" t="s">
        <v>153</v>
      </c>
      <c r="E22" s="168"/>
      <c r="F22" s="92"/>
      <c r="G22" s="92"/>
      <c r="H22" s="166"/>
      <c r="U22" s="40" t="str">
        <f t="array" ref="U22">INDEX($C$20:$C$700,MATCH(0,COUNTIF($U$19:U21,$C$20:$C$700),0))</f>
        <v>Training program</v>
      </c>
      <c r="V22" s="40">
        <f t="shared" si="1"/>
        <v>1</v>
      </c>
      <c r="W22" s="40">
        <f t="array" ref="W22">INDEX($B$20:$B$49,MATCH(0,COUNTIF($U$19:U21,$C$20:$C$700),0))</f>
        <v>14</v>
      </c>
      <c r="X22" s="40">
        <f t="shared" si="2"/>
        <v>14</v>
      </c>
      <c r="Y22" s="155"/>
      <c r="Z22" s="167" t="str">
        <f t="array" ref="Z22">INDEX($D$20:$D$700,MATCH(0,COUNTIF($Z$19:Z21,$D$20:$D$700),0))</f>
        <v>https://companyintranet.com/blog</v>
      </c>
      <c r="AA22" s="40">
        <f t="shared" si="3"/>
        <v>6</v>
      </c>
      <c r="AB22" s="40">
        <f t="array" ref="AB22">INDEX($B$20:$B$49,MATCH(0,COUNTIF($Z$19:Z21,$D$20:$D$700),0))</f>
        <v>20</v>
      </c>
      <c r="AC22" s="40">
        <f t="shared" si="4"/>
        <v>68</v>
      </c>
    </row>
    <row r="23" ht="15.75" customHeight="1">
      <c r="B23" s="163">
        <v>20.0</v>
      </c>
      <c r="C23" s="163" t="s">
        <v>155</v>
      </c>
      <c r="D23" s="164" t="s">
        <v>156</v>
      </c>
      <c r="E23" s="168"/>
      <c r="F23" s="92"/>
      <c r="G23" s="92"/>
      <c r="H23" s="166"/>
      <c r="U23" s="40" t="str">
        <f t="array" ref="U23">INDEX($C$20:$C$700,MATCH(0,COUNTIF($U$19:U22,$C$20:$C$700),0))</f>
        <v>Click here to see more</v>
      </c>
      <c r="V23" s="40">
        <f t="shared" si="1"/>
        <v>1</v>
      </c>
      <c r="W23" s="40">
        <f t="array" ref="W23">INDEX($B$20:$B$49,MATCH(0,COUNTIF($U$19:U22,$C$20:$C$700),0))</f>
        <v>20</v>
      </c>
      <c r="X23" s="40">
        <f t="shared" si="2"/>
        <v>20</v>
      </c>
      <c r="Y23" s="155"/>
      <c r="Z23" s="167" t="str">
        <f t="array" ref="Z23">INDEX($D$20:$D$700,MATCH(0,COUNTIF($Z$19:Z22,$D$20:$D$700),0))</f>
        <v>https://companyintranet.com/events</v>
      </c>
      <c r="AA23" s="40">
        <f t="shared" si="3"/>
        <v>1</v>
      </c>
      <c r="AB23" s="40">
        <f t="array" ref="AB23">INDEX($B$20:$B$49,MATCH(0,COUNTIF($Z$19:Z22,$D$20:$D$700),0))</f>
        <v>34</v>
      </c>
      <c r="AC23" s="40">
        <f t="shared" si="4"/>
        <v>34</v>
      </c>
    </row>
    <row r="24" ht="15.75" customHeight="1">
      <c r="B24" s="163">
        <v>34.0</v>
      </c>
      <c r="C24" s="163" t="s">
        <v>157</v>
      </c>
      <c r="D24" s="164" t="s">
        <v>158</v>
      </c>
      <c r="E24" s="168"/>
      <c r="F24" s="92"/>
      <c r="G24" s="92"/>
      <c r="H24" s="166"/>
      <c r="U24" s="40" t="str">
        <f t="array" ref="U24">INDEX($C$20:$C$700,MATCH(0,COUNTIF($U$19:U23,$C$20:$C$700),0))</f>
        <v>RSVP to this event</v>
      </c>
      <c r="V24" s="40">
        <f t="shared" si="1"/>
        <v>1</v>
      </c>
      <c r="W24" s="40">
        <f t="array" ref="W24">INDEX($B$20:$B$49,MATCH(0,COUNTIF($U$19:U23,$C$20:$C$700),0))</f>
        <v>34</v>
      </c>
      <c r="X24" s="40">
        <f t="shared" si="2"/>
        <v>34</v>
      </c>
      <c r="Y24" s="155"/>
      <c r="Z24" s="167" t="str">
        <f t="array" ref="Z24">INDEX($D$20:$D$700,MATCH(0,COUNTIF($Z$19:Z23,$D$20:$D$700),0))</f>
        <v>https://companyhrportal.net</v>
      </c>
      <c r="AA24" s="40">
        <f t="shared" si="3"/>
        <v>1</v>
      </c>
      <c r="AB24" s="40">
        <f t="array" ref="AB24">INDEX($B$20:$B$49,MATCH(0,COUNTIF($Z$19:Z23,$D$20:$D$700),0))</f>
        <v>13</v>
      </c>
      <c r="AC24" s="40">
        <f t="shared" si="4"/>
        <v>13</v>
      </c>
    </row>
    <row r="25" ht="15.75" customHeight="1">
      <c r="B25" s="163">
        <v>13.0</v>
      </c>
      <c r="C25" s="163" t="s">
        <v>159</v>
      </c>
      <c r="D25" s="164" t="s">
        <v>160</v>
      </c>
      <c r="E25" s="168"/>
      <c r="F25" s="92"/>
      <c r="G25" s="92"/>
      <c r="H25" s="166"/>
      <c r="U25" s="40" t="str">
        <f t="array" ref="U25">INDEX($C$20:$C$700,MATCH(0,COUNTIF($U$19:U24,$C$20:$C$700),0))</f>
        <v>Speak to HR</v>
      </c>
      <c r="V25" s="40">
        <f t="shared" si="1"/>
        <v>1</v>
      </c>
      <c r="W25" s="40">
        <f t="array" ref="W25">INDEX($B$20:$B$49,MATCH(0,COUNTIF($U$19:U24,$C$20:$C$700),0))</f>
        <v>13</v>
      </c>
      <c r="X25" s="40">
        <f t="shared" si="2"/>
        <v>13</v>
      </c>
      <c r="Y25" s="155"/>
      <c r="Z25" s="167" t="str">
        <f t="array" ref="Z25">INDEX($D$20:$D$700,MATCH(0,COUNTIF($Z$19:Z24,$D$20:$D$700),0))</f>
        <v>https://companyintranet.com/hr/policies</v>
      </c>
      <c r="AA25" s="40">
        <f t="shared" si="3"/>
        <v>4</v>
      </c>
      <c r="AB25" s="40">
        <f t="array" ref="AB25">INDEX($B$20:$B$49,MATCH(0,COUNTIF($Z$19:Z24,$D$20:$D$700),0))</f>
        <v>1</v>
      </c>
      <c r="AC25" s="40">
        <f t="shared" si="4"/>
        <v>25</v>
      </c>
    </row>
    <row r="26" ht="15.75" customHeight="1">
      <c r="B26" s="163">
        <v>1.0</v>
      </c>
      <c r="C26" s="163" t="s">
        <v>150</v>
      </c>
      <c r="D26" s="164" t="s">
        <v>161</v>
      </c>
      <c r="E26" s="168"/>
      <c r="F26" s="92"/>
      <c r="G26" s="92"/>
      <c r="H26" s="166"/>
      <c r="U26" s="40" t="str">
        <f t="array" ref="U26">INDEX($C$20:$C$700,MATCH(0,COUNTIF($U$19:U25,$C$20:$C$700),0))</f>
        <v>New blog post</v>
      </c>
      <c r="V26" s="40">
        <f t="shared" si="1"/>
        <v>3</v>
      </c>
      <c r="W26" s="40">
        <f t="array" ref="W26">INDEX($B$20:$B$49,MATCH(0,COUNTIF($U$19:U25,$C$20:$C$700),0))</f>
        <v>6</v>
      </c>
      <c r="X26" s="40">
        <f t="shared" si="2"/>
        <v>18</v>
      </c>
      <c r="Y26" s="155"/>
      <c r="Z26" s="167" t="str">
        <f t="array" ref="Z26">INDEX($D$20:$D$700,MATCH(0,COUNTIF($Z$19:Z25,$D$20:$D$700),0))</f>
        <v>https://companyintranet.com/link-43</v>
      </c>
      <c r="AA26" s="40">
        <f t="shared" si="3"/>
        <v>2</v>
      </c>
      <c r="AB26" s="40">
        <f t="array" ref="AB26">INDEX($B$20:$B$49,MATCH(0,COUNTIF($Z$19:Z25,$D$20:$D$700),0))</f>
        <v>40</v>
      </c>
      <c r="AC26" s="40">
        <f t="shared" si="4"/>
        <v>80</v>
      </c>
    </row>
    <row r="27" ht="15.75" customHeight="1">
      <c r="B27" s="163">
        <v>40.0</v>
      </c>
      <c r="C27" s="163" t="s">
        <v>150</v>
      </c>
      <c r="D27" s="164" t="s">
        <v>162</v>
      </c>
      <c r="E27" s="168"/>
      <c r="F27" s="92"/>
      <c r="G27" s="92"/>
      <c r="H27" s="166"/>
      <c r="U27" s="40" t="str">
        <f t="array" ref="U27">INDEX($C$20:$C$700,MATCH(0,COUNTIF($U$19:U26,$C$20:$C$700),0))</f>
        <v>Chek out why we did this</v>
      </c>
      <c r="V27" s="40">
        <f t="shared" si="1"/>
        <v>4</v>
      </c>
      <c r="W27" s="40">
        <f t="array" ref="W27">INDEX($B$20:$B$49,MATCH(0,COUNTIF($U$19:U26,$C$20:$C$700),0))</f>
        <v>8</v>
      </c>
      <c r="X27" s="40">
        <f t="shared" si="2"/>
        <v>32</v>
      </c>
      <c r="Y27" s="155"/>
      <c r="Z27" s="167" t="str">
        <f t="array" ref="Z27">INDEX($D$20:$D$700,MATCH(0,COUNTIF($Z$19:Z26,$D$20:$D$700),0))</f>
        <v>https://companyintranet.com/link-40</v>
      </c>
      <c r="AA27" s="40">
        <f t="shared" si="3"/>
        <v>1</v>
      </c>
      <c r="AB27" s="40">
        <f t="array" ref="AB27">INDEX($B$20:$B$49,MATCH(0,COUNTIF($Z$19:Z26,$D$20:$D$700),0))</f>
        <v>40</v>
      </c>
      <c r="AC27" s="40">
        <f t="shared" si="4"/>
        <v>40</v>
      </c>
    </row>
    <row r="28" ht="15.75" customHeight="1">
      <c r="B28" s="163">
        <v>6.0</v>
      </c>
      <c r="C28" s="163" t="s">
        <v>163</v>
      </c>
      <c r="D28" s="164" t="s">
        <v>156</v>
      </c>
      <c r="E28" s="168"/>
      <c r="F28" s="92"/>
      <c r="G28" s="92"/>
      <c r="H28" s="166"/>
      <c r="U28" s="40" t="str">
        <f t="array" ref="U28">INDEX($C$20:$C$700,MATCH(0,COUNTIF($U$19:U27,$C$20:$C$700),0))</f>
        <v>Read the latest on our blog</v>
      </c>
      <c r="V28" s="40">
        <f t="shared" si="1"/>
        <v>3</v>
      </c>
      <c r="W28" s="40">
        <f t="array" ref="W28">INDEX($B$20:$B$49,MATCH(0,COUNTIF($U$19:U27,$C$20:$C$700),0))</f>
        <v>12</v>
      </c>
      <c r="X28" s="40">
        <f t="shared" si="2"/>
        <v>36</v>
      </c>
      <c r="Y28" s="155"/>
      <c r="Z28" s="167" t="str">
        <f t="array" ref="Z28">INDEX($D$20:$D$700,MATCH(0,COUNTIF($Z$19:Z27,$D$20:$D$700),0))</f>
        <v>https://companyintranet.com/blog-internal</v>
      </c>
      <c r="AA28" s="40">
        <f t="shared" si="3"/>
        <v>1</v>
      </c>
      <c r="AB28" s="40">
        <f t="array" ref="AB28">INDEX($B$20:$B$49,MATCH(0,COUNTIF($Z$19:Z27,$D$20:$D$700),0))</f>
        <v>6</v>
      </c>
      <c r="AC28" s="40">
        <f t="shared" si="4"/>
        <v>6</v>
      </c>
    </row>
    <row r="29" ht="15.75" customHeight="1">
      <c r="B29" s="163">
        <v>8.0</v>
      </c>
      <c r="C29" s="163" t="s">
        <v>164</v>
      </c>
      <c r="D29" s="164" t="s">
        <v>161</v>
      </c>
      <c r="E29" s="168"/>
      <c r="F29" s="92"/>
      <c r="G29" s="92"/>
      <c r="H29" s="166"/>
      <c r="U29" s="40" t="str">
        <f t="array" ref="U29">INDEX($C$20:$C$700,MATCH(0,COUNTIF($U$19:U28,$C$20:$C$700),0))</f>
        <v>Click this link</v>
      </c>
      <c r="V29" s="40">
        <f t="shared" si="1"/>
        <v>1</v>
      </c>
      <c r="W29" s="40">
        <f t="array" ref="W29">INDEX($B$20:$B$49,MATCH(0,COUNTIF($U$19:U28,$C$20:$C$700),0))</f>
        <v>6</v>
      </c>
      <c r="X29" s="40">
        <f t="shared" si="2"/>
        <v>6</v>
      </c>
      <c r="Y29" s="155"/>
      <c r="Z29" s="167" t="str">
        <f t="array" ref="Z29">INDEX($D$20:$D$700,MATCH(0,COUNTIF($Z$19:Z28,$D$20:$D$700),0))</f>
        <v>https://companyintranet.com/blogs</v>
      </c>
      <c r="AA29" s="40">
        <f t="shared" si="3"/>
        <v>1</v>
      </c>
      <c r="AB29" s="40">
        <f t="array" ref="AB29">INDEX($B$20:$B$49,MATCH(0,COUNTIF($Z$19:Z28,$D$20:$D$700),0))</f>
        <v>6</v>
      </c>
      <c r="AC29" s="40">
        <f t="shared" si="4"/>
        <v>6</v>
      </c>
    </row>
    <row r="30" ht="15.75" customHeight="1">
      <c r="B30" s="163">
        <v>12.0</v>
      </c>
      <c r="C30" s="163" t="s">
        <v>165</v>
      </c>
      <c r="D30" s="164" t="s">
        <v>156</v>
      </c>
      <c r="E30" s="169"/>
      <c r="F30" s="92"/>
      <c r="G30" s="92"/>
      <c r="H30" s="166"/>
      <c r="U30" s="40" t="str">
        <f t="array" ref="U30">INDEX($C$20:$C$700,MATCH(0,COUNTIF($U$19:U29,$C$20:$C$700),0))</f>
        <v/>
      </c>
      <c r="V30" s="40">
        <f t="shared" si="1"/>
        <v>0</v>
      </c>
      <c r="W30" s="40" t="str">
        <f t="array" ref="W30">INDEX($B$20:$B$49,MATCH(0,COUNTIF($U$19:U29,$C$20:$C$700),0))</f>
        <v/>
      </c>
      <c r="X30" s="40">
        <f t="shared" si="2"/>
        <v>0</v>
      </c>
      <c r="Y30" s="155"/>
      <c r="Z30" s="167" t="str">
        <f t="array" ref="Z30">INDEX($D$20:$D$700,MATCH(0,COUNTIF($Z$19:Z29,$D$20:$D$700),0))</f>
        <v>https://companyintranet.com/hr/policy-safety</v>
      </c>
      <c r="AA30" s="40">
        <f t="shared" si="3"/>
        <v>1</v>
      </c>
      <c r="AB30" s="40">
        <f t="array" ref="AB30">INDEX($B$20:$B$49,MATCH(0,COUNTIF($Z$19:Z29,$D$20:$D$700),0))</f>
        <v>8</v>
      </c>
      <c r="AC30" s="40">
        <f t="shared" si="4"/>
        <v>8</v>
      </c>
    </row>
    <row r="31" ht="15.75" customHeight="1">
      <c r="B31" s="163">
        <v>40.0</v>
      </c>
      <c r="C31" s="163" t="s">
        <v>150</v>
      </c>
      <c r="D31" s="164" t="s">
        <v>162</v>
      </c>
      <c r="E31" s="169"/>
      <c r="F31" s="92"/>
      <c r="G31" s="92"/>
      <c r="H31" s="166"/>
      <c r="U31" s="40" t="str">
        <f t="array" ref="U31">INDEX($C$20:$C$700,MATCH(0,COUNTIF($U$19:U30,$C$20:$C$700),0))</f>
        <v/>
      </c>
      <c r="V31" s="40">
        <f t="shared" si="1"/>
        <v>0</v>
      </c>
      <c r="W31" s="40" t="str">
        <f t="array" ref="W31">INDEX($B$20:$B$49,MATCH(0,COUNTIF($U$19:U30,$C$20:$C$700),0))</f>
        <v/>
      </c>
      <c r="X31" s="40">
        <f t="shared" si="2"/>
        <v>0</v>
      </c>
      <c r="Y31" s="155"/>
      <c r="Z31" s="40" t="str">
        <f t="array" ref="Z31">INDEX($D$20:$D$700,MATCH(0,COUNTIF($Z$19:Z30,$D$20:$D$700),0))</f>
        <v/>
      </c>
      <c r="AA31" s="40">
        <f t="shared" si="3"/>
        <v>0</v>
      </c>
      <c r="AB31" s="40" t="str">
        <f t="array" ref="AB31">INDEX($B$20:$B$49,MATCH(0,COUNTIF($Z$19:Z30,$D$20:$D$700),0))</f>
        <v/>
      </c>
      <c r="AC31" s="40">
        <f t="shared" si="4"/>
        <v>0</v>
      </c>
    </row>
    <row r="32" ht="15.75" customHeight="1">
      <c r="B32" s="163">
        <v>6.0</v>
      </c>
      <c r="C32" s="163" t="s">
        <v>163</v>
      </c>
      <c r="D32" s="164" t="s">
        <v>156</v>
      </c>
      <c r="E32" s="169"/>
      <c r="F32" s="92"/>
      <c r="G32" s="92"/>
      <c r="H32" s="166"/>
      <c r="U32" s="40" t="str">
        <f t="array" ref="U32">INDEX($C$20:$C$700,MATCH(0,COUNTIF($U$19:U31,$C$20:$C$700),0))</f>
        <v/>
      </c>
      <c r="V32" s="40">
        <f t="shared" si="1"/>
        <v>0</v>
      </c>
      <c r="W32" s="40" t="str">
        <f t="array" ref="W32">INDEX($B$20:$B$49,MATCH(0,COUNTIF($U$19:U31,$C$20:$C$700),0))</f>
        <v/>
      </c>
      <c r="X32" s="40">
        <f t="shared" si="2"/>
        <v>0</v>
      </c>
      <c r="Y32" s="155"/>
      <c r="Z32" s="40" t="str">
        <f t="array" ref="Z32">INDEX($D$20:$D$700,MATCH(0,COUNTIF($Z$19:Z31,$D$20:$D$700),0))</f>
        <v/>
      </c>
      <c r="AA32" s="40">
        <f t="shared" si="3"/>
        <v>0</v>
      </c>
      <c r="AB32" s="40" t="str">
        <f t="array" ref="AB32">INDEX($B$20:$B$49,MATCH(0,COUNTIF($Z$19:Z31,$D$20:$D$700),0))</f>
        <v/>
      </c>
      <c r="AC32" s="40">
        <f t="shared" si="4"/>
        <v>0</v>
      </c>
    </row>
    <row r="33" ht="15.75" customHeight="1">
      <c r="B33" s="163">
        <v>8.0</v>
      </c>
      <c r="C33" s="163" t="s">
        <v>164</v>
      </c>
      <c r="D33" s="164" t="s">
        <v>161</v>
      </c>
      <c r="E33" s="169"/>
      <c r="F33" s="92"/>
      <c r="G33" s="47"/>
      <c r="H33" s="47"/>
      <c r="U33" s="40" t="str">
        <f t="array" ref="U33">INDEX($C$20:$C$700,MATCH(0,COUNTIF($U$19:U32,$C$20:$C$700),0))</f>
        <v/>
      </c>
      <c r="V33" s="40">
        <f t="shared" si="1"/>
        <v>0</v>
      </c>
      <c r="W33" s="40" t="str">
        <f t="array" ref="W33">INDEX($B$20:$B$49,MATCH(0,COUNTIF($U$19:U32,$C$20:$C$700),0))</f>
        <v/>
      </c>
      <c r="X33" s="40">
        <f t="shared" si="2"/>
        <v>0</v>
      </c>
      <c r="Y33" s="155"/>
      <c r="Z33" s="40" t="str">
        <f t="array" ref="Z33">INDEX($D$20:$D$700,MATCH(0,COUNTIF($Z$19:Z32,$D$20:$D$700),0))</f>
        <v/>
      </c>
      <c r="AA33" s="40">
        <f t="shared" si="3"/>
        <v>0</v>
      </c>
      <c r="AB33" s="40" t="str">
        <f t="array" ref="AB33">INDEX($B$20:$B$49,MATCH(0,COUNTIF($Z$19:Z32,$D$20:$D$700),0))</f>
        <v/>
      </c>
      <c r="AC33" s="40">
        <f t="shared" si="4"/>
        <v>0</v>
      </c>
    </row>
    <row r="34" ht="15.75" customHeight="1">
      <c r="B34" s="163">
        <v>12.0</v>
      </c>
      <c r="C34" s="163" t="s">
        <v>165</v>
      </c>
      <c r="D34" s="164" t="s">
        <v>156</v>
      </c>
      <c r="E34" s="169"/>
      <c r="F34" s="92"/>
      <c r="G34" s="47"/>
      <c r="H34" s="47"/>
      <c r="U34" s="40" t="str">
        <f t="array" ref="U34">INDEX($C$20:$C$700,MATCH(0,COUNTIF($U$19:U33,$C$20:$C$700),0))</f>
        <v/>
      </c>
      <c r="V34" s="40">
        <f t="shared" si="1"/>
        <v>0</v>
      </c>
      <c r="W34" s="40" t="str">
        <f t="array" ref="W34">INDEX($B$20:$B$49,MATCH(0,COUNTIF($U$19:U33,$C$20:$C$700),0))</f>
        <v/>
      </c>
      <c r="X34" s="40">
        <f t="shared" si="2"/>
        <v>0</v>
      </c>
      <c r="Y34" s="155"/>
      <c r="Z34" s="40" t="str">
        <f t="array" ref="Z34">INDEX($D$20:$D$700,MATCH(0,COUNTIF($Z$19:Z33,$D$20:$D$700),0))</f>
        <v/>
      </c>
      <c r="AA34" s="40">
        <f t="shared" si="3"/>
        <v>0</v>
      </c>
      <c r="AB34" s="40" t="str">
        <f t="array" ref="AB34">INDEX($B$20:$B$49,MATCH(0,COUNTIF($Z$19:Z33,$D$20:$D$700),0))</f>
        <v/>
      </c>
      <c r="AC34" s="40">
        <f t="shared" si="4"/>
        <v>0</v>
      </c>
    </row>
    <row r="35" ht="15.75" customHeight="1">
      <c r="B35" s="163">
        <v>40.0</v>
      </c>
      <c r="C35" s="163" t="s">
        <v>150</v>
      </c>
      <c r="D35" s="164" t="s">
        <v>166</v>
      </c>
      <c r="F35" s="92"/>
      <c r="G35" s="47"/>
      <c r="H35" s="47"/>
      <c r="U35" s="40" t="str">
        <f t="array" ref="U35">INDEX($C$20:$C$700,MATCH(0,COUNTIF($U$19:U34,$C$20:$C$700),0))</f>
        <v/>
      </c>
      <c r="V35" s="40">
        <f t="shared" si="1"/>
        <v>0</v>
      </c>
      <c r="W35" s="40" t="str">
        <f t="array" ref="W35">INDEX($B$20:$B$49,MATCH(0,COUNTIF($U$19:U34,$C$20:$C$700),0))</f>
        <v/>
      </c>
      <c r="X35" s="40">
        <f t="shared" si="2"/>
        <v>0</v>
      </c>
      <c r="Y35" s="155"/>
      <c r="Z35" s="40" t="str">
        <f t="array" ref="Z35">INDEX($D$20:$D$700,MATCH(0,COUNTIF($Z$19:Z34,$D$20:$D$700),0))</f>
        <v/>
      </c>
      <c r="AA35" s="40">
        <f t="shared" si="3"/>
        <v>0</v>
      </c>
      <c r="AB35" s="40" t="str">
        <f t="array" ref="AB35">INDEX($B$20:$B$49,MATCH(0,COUNTIF($Z$19:Z34,$D$20:$D$700),0))</f>
        <v/>
      </c>
      <c r="AC35" s="40">
        <f t="shared" si="4"/>
        <v>0</v>
      </c>
    </row>
    <row r="36" ht="15.75" customHeight="1">
      <c r="B36" s="163">
        <v>6.0</v>
      </c>
      <c r="C36" s="163" t="s">
        <v>163</v>
      </c>
      <c r="D36" s="164" t="s">
        <v>167</v>
      </c>
      <c r="F36" s="92"/>
      <c r="G36" s="47"/>
      <c r="H36" s="47"/>
      <c r="U36" s="40" t="str">
        <f t="array" ref="U36">INDEX($C$20:$C$700,MATCH(0,COUNTIF($U$19:U35,$C$20:$C$700),0))</f>
        <v/>
      </c>
      <c r="V36" s="40">
        <f t="shared" si="1"/>
        <v>0</v>
      </c>
      <c r="W36" s="40" t="str">
        <f t="array" ref="W36">INDEX($B$20:$B$49,MATCH(0,COUNTIF($U$19:U35,$C$20:$C$700),0))</f>
        <v/>
      </c>
      <c r="X36" s="40">
        <f t="shared" si="2"/>
        <v>0</v>
      </c>
      <c r="Y36" s="155"/>
      <c r="Z36" s="40" t="str">
        <f t="array" ref="Z36">INDEX($D$20:$D$700,MATCH(0,COUNTIF($Z$19:Z35,$D$20:$D$700),0))</f>
        <v/>
      </c>
      <c r="AA36" s="40">
        <f t="shared" si="3"/>
        <v>0</v>
      </c>
      <c r="AB36" s="40" t="str">
        <f t="array" ref="AB36">INDEX($B$20:$B$49,MATCH(0,COUNTIF($Z$19:Z35,$D$20:$D$700),0))</f>
        <v/>
      </c>
      <c r="AC36" s="40">
        <f t="shared" si="4"/>
        <v>0</v>
      </c>
    </row>
    <row r="37" ht="15.75" customHeight="1">
      <c r="B37" s="163">
        <v>8.0</v>
      </c>
      <c r="C37" s="163" t="s">
        <v>164</v>
      </c>
      <c r="D37" s="164" t="s">
        <v>161</v>
      </c>
      <c r="F37" s="92"/>
      <c r="G37" s="47"/>
      <c r="H37" s="47"/>
      <c r="U37" s="40" t="str">
        <f t="array" ref="U37">INDEX($C$20:$C$700,MATCH(0,COUNTIF($U$19:U36,$C$20:$C$700),0))</f>
        <v/>
      </c>
      <c r="V37" s="40">
        <f t="shared" si="1"/>
        <v>0</v>
      </c>
      <c r="W37" s="40" t="str">
        <f t="array" ref="W37">INDEX($B$20:$B$49,MATCH(0,COUNTIF($U$19:U36,$C$20:$C$700),0))</f>
        <v/>
      </c>
      <c r="X37" s="40">
        <f t="shared" si="2"/>
        <v>0</v>
      </c>
      <c r="Y37" s="155"/>
      <c r="Z37" s="40" t="str">
        <f t="array" ref="Z37">INDEX($D$20:$D$700,MATCH(0,COUNTIF($Z$19:Z36,$D$20:$D$700),0))</f>
        <v/>
      </c>
      <c r="AA37" s="40">
        <f t="shared" si="3"/>
        <v>0</v>
      </c>
      <c r="AB37" s="40" t="str">
        <f t="array" ref="AB37">INDEX($B$20:$B$49,MATCH(0,COUNTIF($Z$19:Z36,$D$20:$D$700),0))</f>
        <v/>
      </c>
      <c r="AC37" s="40">
        <f t="shared" si="4"/>
        <v>0</v>
      </c>
    </row>
    <row r="38" ht="15.75" customHeight="1">
      <c r="B38" s="163">
        <v>12.0</v>
      </c>
      <c r="C38" s="163" t="s">
        <v>165</v>
      </c>
      <c r="D38" s="164" t="s">
        <v>156</v>
      </c>
      <c r="F38" s="92"/>
      <c r="G38" s="47"/>
      <c r="H38" s="47"/>
      <c r="U38" s="40" t="str">
        <f t="array" ref="U38">INDEX($C$20:$C$700,MATCH(0,COUNTIF($U$19:U37,$C$20:$C$700),0))</f>
        <v/>
      </c>
      <c r="V38" s="40">
        <f t="shared" si="1"/>
        <v>0</v>
      </c>
      <c r="W38" s="40" t="str">
        <f t="array" ref="W38">INDEX($B$20:$B$49,MATCH(0,COUNTIF($U$19:U37,$C$20:$C$700),0))</f>
        <v/>
      </c>
      <c r="X38" s="40">
        <f t="shared" si="2"/>
        <v>0</v>
      </c>
      <c r="Y38" s="155"/>
      <c r="Z38" s="40" t="str">
        <f t="array" ref="Z38">INDEX($D$20:$D$700,MATCH(0,COUNTIF($Z$19:Z37,$D$20:$D$700),0))</f>
        <v/>
      </c>
      <c r="AA38" s="40">
        <f t="shared" si="3"/>
        <v>0</v>
      </c>
      <c r="AB38" s="40" t="str">
        <f t="array" ref="AB38">INDEX($B$20:$B$49,MATCH(0,COUNTIF($Z$19:Z37,$D$20:$D$700),0))</f>
        <v/>
      </c>
      <c r="AC38" s="40">
        <f t="shared" si="4"/>
        <v>0</v>
      </c>
    </row>
    <row r="39" ht="15.75" customHeight="1">
      <c r="B39" s="163">
        <v>6.0</v>
      </c>
      <c r="C39" s="163" t="s">
        <v>168</v>
      </c>
      <c r="D39" s="164" t="s">
        <v>169</v>
      </c>
      <c r="F39" s="92"/>
      <c r="G39" s="47"/>
      <c r="H39" s="47"/>
      <c r="U39" s="40" t="str">
        <f t="array" ref="U39">INDEX($C$20:$C$700,MATCH(0,COUNTIF($U$19:U38,$C$20:$C$700),0))</f>
        <v/>
      </c>
      <c r="V39" s="40">
        <f t="shared" si="1"/>
        <v>0</v>
      </c>
      <c r="W39" s="40" t="str">
        <f t="array" ref="W39">INDEX($B$20:$B$49,MATCH(0,COUNTIF($U$19:U38,$C$20:$C$700),0))</f>
        <v/>
      </c>
      <c r="X39" s="40">
        <f t="shared" si="2"/>
        <v>0</v>
      </c>
      <c r="Y39" s="155"/>
      <c r="Z39" s="40" t="str">
        <f t="array" ref="Z39">INDEX($D$20:$D$700,MATCH(0,COUNTIF($Z$19:Z38,$D$20:$D$700),0))</f>
        <v/>
      </c>
      <c r="AA39" s="40">
        <f t="shared" si="3"/>
        <v>0</v>
      </c>
      <c r="AB39" s="40" t="str">
        <f t="array" ref="AB39">INDEX($B$20:$B$49,MATCH(0,COUNTIF($Z$19:Z38,$D$20:$D$700),0))</f>
        <v/>
      </c>
      <c r="AC39" s="40">
        <f t="shared" si="4"/>
        <v>0</v>
      </c>
    </row>
    <row r="40" ht="15.75" customHeight="1">
      <c r="B40" s="163">
        <v>8.0</v>
      </c>
      <c r="C40" s="163" t="s">
        <v>164</v>
      </c>
      <c r="D40" s="164" t="s">
        <v>170</v>
      </c>
      <c r="F40" s="92"/>
      <c r="G40" s="47"/>
      <c r="H40" s="47"/>
      <c r="U40" s="40" t="str">
        <f t="array" ref="U40">INDEX($C$20:$C$700,MATCH(0,COUNTIF($U$19:U39,$C$20:$C$700),0))</f>
        <v/>
      </c>
      <c r="V40" s="40">
        <f t="shared" si="1"/>
        <v>0</v>
      </c>
      <c r="W40" s="40" t="str">
        <f t="array" ref="W40">INDEX($B$20:$B$49,MATCH(0,COUNTIF($U$19:U39,$C$20:$C$700),0))</f>
        <v/>
      </c>
      <c r="X40" s="40">
        <f t="shared" si="2"/>
        <v>0</v>
      </c>
      <c r="Y40" s="155"/>
      <c r="Z40" s="40" t="str">
        <f t="array" ref="Z40">INDEX($D$20:$D$700,MATCH(0,COUNTIF($Z$19:Z39,$D$20:$D$700),0))</f>
        <v/>
      </c>
      <c r="AA40" s="40">
        <f t="shared" si="3"/>
        <v>0</v>
      </c>
      <c r="AB40" s="40" t="str">
        <f t="array" ref="AB40">INDEX($B$20:$B$49,MATCH(0,COUNTIF($Z$19:Z39,$D$20:$D$700),0))</f>
        <v/>
      </c>
      <c r="AC40" s="40">
        <f t="shared" si="4"/>
        <v>0</v>
      </c>
    </row>
    <row r="41" ht="15.75" customHeight="1">
      <c r="B41" s="163"/>
      <c r="C41" s="163"/>
      <c r="D41" s="164"/>
      <c r="F41" s="92"/>
      <c r="G41" s="47"/>
      <c r="H41" s="47"/>
      <c r="U41" s="40" t="str">
        <f t="array" ref="U41">INDEX($C$20:$C$700,MATCH(0,COUNTIF($U$19:U40,$C$20:$C$700),0))</f>
        <v/>
      </c>
      <c r="V41" s="40">
        <f t="shared" si="1"/>
        <v>0</v>
      </c>
      <c r="W41" s="40" t="str">
        <f t="array" ref="W41">INDEX($B$20:$B$49,MATCH(0,COUNTIF($U$19:U40,$C$20:$C$700),0))</f>
        <v/>
      </c>
      <c r="X41" s="40">
        <f t="shared" si="2"/>
        <v>0</v>
      </c>
      <c r="Y41" s="155"/>
      <c r="Z41" s="40" t="str">
        <f t="array" ref="Z41">INDEX($D$20:$D$700,MATCH(0,COUNTIF($Z$19:Z40,$D$20:$D$700),0))</f>
        <v/>
      </c>
      <c r="AA41" s="40">
        <f t="shared" si="3"/>
        <v>0</v>
      </c>
      <c r="AB41" s="40" t="str">
        <f t="array" ref="AB41">INDEX($B$20:$B$49,MATCH(0,COUNTIF($Z$19:Z40,$D$20:$D$700),0))</f>
        <v/>
      </c>
      <c r="AC41" s="40">
        <f t="shared" si="4"/>
        <v>0</v>
      </c>
    </row>
    <row r="42" ht="15.75" customHeight="1">
      <c r="B42" s="163"/>
      <c r="C42" s="163"/>
      <c r="D42" s="164"/>
      <c r="F42" s="92"/>
      <c r="G42" s="47"/>
      <c r="H42" s="47"/>
      <c r="U42" s="40" t="str">
        <f t="array" ref="U42">INDEX($C$20:$C$700,MATCH(0,COUNTIF($U$19:U41,$C$20:$C$700),0))</f>
        <v/>
      </c>
      <c r="V42" s="40">
        <f t="shared" si="1"/>
        <v>0</v>
      </c>
      <c r="W42" s="40" t="str">
        <f t="array" ref="W42">INDEX($B$20:$B$49,MATCH(0,COUNTIF($U$19:U41,$C$20:$C$700),0))</f>
        <v/>
      </c>
      <c r="X42" s="40">
        <f t="shared" si="2"/>
        <v>0</v>
      </c>
      <c r="Y42" s="155"/>
      <c r="Z42" s="40" t="str">
        <f t="array" ref="Z42">INDEX($D$20:$D$700,MATCH(0,COUNTIF($Z$19:Z41,$D$20:$D$700),0))</f>
        <v/>
      </c>
      <c r="AA42" s="40">
        <f t="shared" si="3"/>
        <v>0</v>
      </c>
      <c r="AB42" s="40" t="str">
        <f t="array" ref="AB42">INDEX($B$20:$B$49,MATCH(0,COUNTIF($Z$19:Z41,$D$20:$D$700),0))</f>
        <v/>
      </c>
      <c r="AC42" s="40">
        <f t="shared" si="4"/>
        <v>0</v>
      </c>
    </row>
    <row r="43" ht="15.75" customHeight="1">
      <c r="B43" s="163"/>
      <c r="C43" s="163"/>
      <c r="D43" s="164"/>
      <c r="F43" s="92"/>
      <c r="G43" s="47"/>
      <c r="H43" s="47"/>
      <c r="U43" s="40" t="str">
        <f t="array" ref="U43">INDEX($C$20:$C$700,MATCH(0,COUNTIF($U$19:U42,$C$20:$C$700),0))</f>
        <v/>
      </c>
      <c r="V43" s="40">
        <f t="shared" si="1"/>
        <v>0</v>
      </c>
      <c r="W43" s="40" t="str">
        <f t="array" ref="W43">INDEX($B$20:$B$49,MATCH(0,COUNTIF($U$19:U42,$C$20:$C$700),0))</f>
        <v/>
      </c>
      <c r="X43" s="40">
        <f t="shared" si="2"/>
        <v>0</v>
      </c>
      <c r="Y43" s="155"/>
      <c r="Z43" s="40" t="str">
        <f t="array" ref="Z43">INDEX($D$20:$D$700,MATCH(0,COUNTIF($Z$19:Z42,$D$20:$D$700),0))</f>
        <v/>
      </c>
      <c r="AA43" s="40">
        <f t="shared" si="3"/>
        <v>0</v>
      </c>
      <c r="AB43" s="40" t="str">
        <f t="array" ref="AB43">INDEX($B$20:$B$49,MATCH(0,COUNTIF($Z$19:Z42,$D$20:$D$700),0))</f>
        <v/>
      </c>
      <c r="AC43" s="40">
        <f t="shared" si="4"/>
        <v>0</v>
      </c>
    </row>
    <row r="44" ht="15.75" customHeight="1">
      <c r="B44" s="163"/>
      <c r="C44" s="163"/>
      <c r="D44" s="164"/>
      <c r="F44" s="92"/>
      <c r="G44" s="47"/>
      <c r="H44" s="47"/>
      <c r="U44" s="40" t="str">
        <f t="array" ref="U44">INDEX($C$20:$C$700,MATCH(0,COUNTIF($U$19:U43,$C$20:$C$700),0))</f>
        <v/>
      </c>
      <c r="V44" s="40">
        <f t="shared" si="1"/>
        <v>0</v>
      </c>
      <c r="W44" s="40" t="str">
        <f t="array" ref="W44">INDEX($B$20:$B$49,MATCH(0,COUNTIF($U$19:U43,$C$20:$C$700),0))</f>
        <v/>
      </c>
      <c r="X44" s="40">
        <f t="shared" si="2"/>
        <v>0</v>
      </c>
      <c r="Y44" s="155"/>
      <c r="Z44" s="40" t="str">
        <f t="array" ref="Z44">INDEX($D$20:$D$700,MATCH(0,COUNTIF($Z$19:Z43,$D$20:$D$700),0))</f>
        <v/>
      </c>
      <c r="AA44" s="40">
        <f t="shared" si="3"/>
        <v>0</v>
      </c>
      <c r="AB44" s="40" t="str">
        <f t="array" ref="AB44">INDEX($B$20:$B$49,MATCH(0,COUNTIF($Z$19:Z43,$D$20:$D$700),0))</f>
        <v/>
      </c>
      <c r="AC44" s="40">
        <f t="shared" si="4"/>
        <v>0</v>
      </c>
    </row>
    <row r="45" ht="15.75" customHeight="1">
      <c r="B45" s="163"/>
      <c r="C45" s="163"/>
      <c r="D45" s="164"/>
      <c r="F45" s="92"/>
      <c r="G45" s="47"/>
      <c r="H45" s="47"/>
      <c r="U45" s="40" t="str">
        <f t="array" ref="U45">INDEX($C$20:$C$700,MATCH(0,COUNTIF($U$19:U44,$C$20:$C$700),0))</f>
        <v/>
      </c>
      <c r="V45" s="40">
        <f t="shared" si="1"/>
        <v>0</v>
      </c>
      <c r="W45" s="40" t="str">
        <f t="array" ref="W45">INDEX($B$20:$B$49,MATCH(0,COUNTIF($U$19:U44,$C$20:$C$700),0))</f>
        <v/>
      </c>
      <c r="X45" s="40">
        <f t="shared" si="2"/>
        <v>0</v>
      </c>
      <c r="Y45" s="155"/>
      <c r="Z45" s="40" t="str">
        <f t="array" ref="Z45">INDEX($D$20:$D$700,MATCH(0,COUNTIF($Z$19:Z44,$D$20:$D$700),0))</f>
        <v/>
      </c>
      <c r="AA45" s="40">
        <f t="shared" si="3"/>
        <v>0</v>
      </c>
      <c r="AB45" s="40" t="str">
        <f t="array" ref="AB45">INDEX($B$20:$B$49,MATCH(0,COUNTIF($Z$19:Z44,$D$20:$D$700),0))</f>
        <v/>
      </c>
      <c r="AC45" s="40">
        <f t="shared" si="4"/>
        <v>0</v>
      </c>
    </row>
    <row r="46" ht="15.75" customHeight="1">
      <c r="B46" s="163"/>
      <c r="C46" s="163"/>
      <c r="D46" s="164"/>
      <c r="F46" s="92"/>
      <c r="G46" s="47"/>
      <c r="H46" s="47"/>
      <c r="U46" s="40" t="str">
        <f t="array" ref="U46">INDEX($C$20:$C$700,MATCH(0,COUNTIF($U$19:U45,$C$20:$C$700),0))</f>
        <v/>
      </c>
      <c r="V46" s="40">
        <f t="shared" si="1"/>
        <v>0</v>
      </c>
      <c r="W46" s="40" t="str">
        <f t="array" ref="W46">INDEX($B$20:$B$49,MATCH(0,COUNTIF($U$19:U45,$C$20:$C$700),0))</f>
        <v/>
      </c>
      <c r="X46" s="40">
        <f t="shared" si="2"/>
        <v>0</v>
      </c>
      <c r="Y46" s="155"/>
      <c r="Z46" s="40" t="str">
        <f t="array" ref="Z46">INDEX($D$20:$D$700,MATCH(0,COUNTIF($Z$19:Z45,$D$20:$D$700),0))</f>
        <v/>
      </c>
      <c r="AA46" s="40">
        <f t="shared" si="3"/>
        <v>0</v>
      </c>
      <c r="AB46" s="40" t="str">
        <f t="array" ref="AB46">INDEX($B$20:$B$49,MATCH(0,COUNTIF($Z$19:Z45,$D$20:$D$700),0))</f>
        <v/>
      </c>
      <c r="AC46" s="40">
        <f t="shared" si="4"/>
        <v>0</v>
      </c>
    </row>
    <row r="47" ht="15.75" customHeight="1">
      <c r="B47" s="163"/>
      <c r="C47" s="163"/>
      <c r="D47" s="164"/>
      <c r="F47" s="92"/>
      <c r="G47" s="47"/>
      <c r="H47" s="47"/>
      <c r="U47" s="40" t="str">
        <f t="array" ref="U47">INDEX($C$20:$C$700,MATCH(0,COUNTIF($U$19:U46,$C$20:$C$700),0))</f>
        <v/>
      </c>
      <c r="V47" s="40">
        <f t="shared" si="1"/>
        <v>0</v>
      </c>
      <c r="W47" s="40" t="str">
        <f t="array" ref="W47">INDEX($B$20:$B$49,MATCH(0,COUNTIF($U$19:U46,$C$20:$C$700),0))</f>
        <v/>
      </c>
      <c r="X47" s="40">
        <f t="shared" si="2"/>
        <v>0</v>
      </c>
      <c r="Y47" s="155"/>
      <c r="Z47" s="40" t="str">
        <f t="array" ref="Z47">INDEX($D$20:$D$700,MATCH(0,COUNTIF($Z$19:Z46,$D$20:$D$700),0))</f>
        <v/>
      </c>
      <c r="AA47" s="40">
        <f t="shared" si="3"/>
        <v>0</v>
      </c>
      <c r="AB47" s="40" t="str">
        <f t="array" ref="AB47">INDEX($B$20:$B$49,MATCH(0,COUNTIF($Z$19:Z46,$D$20:$D$700),0))</f>
        <v/>
      </c>
      <c r="AC47" s="40">
        <f t="shared" si="4"/>
        <v>0</v>
      </c>
    </row>
    <row r="48" ht="15.75" customHeight="1">
      <c r="B48" s="163"/>
      <c r="C48" s="163"/>
      <c r="D48" s="164"/>
      <c r="F48" s="92"/>
      <c r="G48" s="47"/>
      <c r="H48" s="47"/>
      <c r="U48" s="40" t="str">
        <f t="array" ref="U48">INDEX($C$20:$C$700,MATCH(0,COUNTIF($U$19:U47,$C$20:$C$700),0))</f>
        <v/>
      </c>
      <c r="V48" s="40">
        <f t="shared" si="1"/>
        <v>0</v>
      </c>
      <c r="W48" s="40" t="str">
        <f t="array" ref="W48">INDEX($B$20:$B$49,MATCH(0,COUNTIF($U$19:U47,$C$20:$C$700),0))</f>
        <v/>
      </c>
      <c r="X48" s="40">
        <f t="shared" si="2"/>
        <v>0</v>
      </c>
      <c r="Y48" s="155"/>
      <c r="Z48" s="40" t="str">
        <f t="array" ref="Z48">INDEX($D$20:$D$700,MATCH(0,COUNTIF($Z$19:Z47,$D$20:$D$700),0))</f>
        <v/>
      </c>
      <c r="AA48" s="40">
        <f t="shared" si="3"/>
        <v>0</v>
      </c>
      <c r="AB48" s="40" t="str">
        <f t="array" ref="AB48">INDEX($B$20:$B$49,MATCH(0,COUNTIF($Z$19:Z47,$D$20:$D$700),0))</f>
        <v/>
      </c>
      <c r="AC48" s="40">
        <f t="shared" si="4"/>
        <v>0</v>
      </c>
    </row>
    <row r="49" ht="15.75" customHeight="1">
      <c r="B49" s="163"/>
      <c r="C49" s="163"/>
      <c r="D49" s="164"/>
      <c r="F49" s="92"/>
      <c r="G49" s="47"/>
      <c r="H49" s="47"/>
      <c r="U49" s="40" t="str">
        <f t="array" ref="U49">INDEX($C$20:$C$700,MATCH(0,COUNTIF($U$19:U48,$C$20:$C$700),0))</f>
        <v/>
      </c>
      <c r="V49" s="40">
        <f t="shared" si="1"/>
        <v>0</v>
      </c>
      <c r="W49" s="40" t="str">
        <f t="array" ref="W49">INDEX($B$20:$B$49,MATCH(0,COUNTIF($U$19:U48,$C$20:$C$700),0))</f>
        <v/>
      </c>
      <c r="X49" s="40">
        <f t="shared" si="2"/>
        <v>0</v>
      </c>
      <c r="Y49" s="155"/>
      <c r="Z49" s="40" t="str">
        <f t="array" ref="Z49">INDEX($D$20:$D$700,MATCH(0,COUNTIF($Z$19:Z48,$D$20:$D$700),0))</f>
        <v/>
      </c>
      <c r="AA49" s="40">
        <f t="shared" si="3"/>
        <v>0</v>
      </c>
      <c r="AB49" s="40" t="str">
        <f t="array" ref="AB49">INDEX($B$20:$B$49,MATCH(0,COUNTIF($Z$19:Z48,$D$20:$D$700),0))</f>
        <v/>
      </c>
      <c r="AC49" s="40">
        <f t="shared" si="4"/>
        <v>0</v>
      </c>
    </row>
    <row r="50" ht="15.75" customHeight="1">
      <c r="B50" s="170"/>
      <c r="C50" s="170"/>
      <c r="D50" s="164"/>
      <c r="F50" s="92"/>
      <c r="G50" s="47"/>
      <c r="H50" s="47"/>
      <c r="U50" s="40" t="str">
        <f t="array" ref="U50">INDEX($C$20:$C$700,MATCH(0,COUNTIF($U$19:U49,$C$20:$C$700),0))</f>
        <v/>
      </c>
      <c r="V50" s="40">
        <f t="shared" si="1"/>
        <v>0</v>
      </c>
      <c r="W50" s="40" t="str">
        <f t="array" ref="W50">INDEX($B$20:$B$49,MATCH(0,COUNTIF($U$19:U49,$C$20:$C$700),0))</f>
        <v/>
      </c>
      <c r="X50" s="40">
        <f t="shared" si="2"/>
        <v>0</v>
      </c>
      <c r="Y50" s="155"/>
      <c r="Z50" s="40" t="str">
        <f t="array" ref="Z50">INDEX($D$20:$D$700,MATCH(0,COUNTIF($Z$19:Z49,$D$20:$D$700),0))</f>
        <v/>
      </c>
      <c r="AA50" s="40">
        <f t="shared" si="3"/>
        <v>0</v>
      </c>
      <c r="AB50" s="40" t="str">
        <f t="array" ref="AB50">INDEX($B$20:$B$49,MATCH(0,COUNTIF($Z$19:Z49,$D$20:$D$700),0))</f>
        <v/>
      </c>
      <c r="AC50" s="40">
        <f t="shared" si="4"/>
        <v>0</v>
      </c>
    </row>
    <row r="51" ht="15.75" customHeight="1">
      <c r="B51" s="170"/>
      <c r="C51" s="170"/>
      <c r="D51" s="164"/>
      <c r="F51" s="92"/>
      <c r="G51" s="47"/>
      <c r="H51" s="47"/>
      <c r="U51" s="40" t="str">
        <f t="array" ref="U51">INDEX($C$20:$C$700,MATCH(0,COUNTIF($U$19:U50,$C$20:$C$700),0))</f>
        <v/>
      </c>
      <c r="V51" s="40">
        <f t="shared" si="1"/>
        <v>0</v>
      </c>
      <c r="W51" s="40" t="str">
        <f t="array" ref="W51">INDEX($B$20:$B$49,MATCH(0,COUNTIF($U$19:U50,$C$20:$C$700),0))</f>
        <v/>
      </c>
      <c r="X51" s="40">
        <f t="shared" si="2"/>
        <v>0</v>
      </c>
      <c r="Y51" s="155"/>
      <c r="Z51" s="40" t="str">
        <f t="array" ref="Z51">INDEX($D$20:$D$700,MATCH(0,COUNTIF($Z$19:Z50,$D$20:$D$700),0))</f>
        <v/>
      </c>
      <c r="AA51" s="40">
        <f t="shared" si="3"/>
        <v>0</v>
      </c>
      <c r="AB51" s="40" t="str">
        <f t="array" ref="AB51">INDEX($B$20:$B$49,MATCH(0,COUNTIF($Z$19:Z50,$D$20:$D$700),0))</f>
        <v/>
      </c>
      <c r="AC51" s="40">
        <f t="shared" si="4"/>
        <v>0</v>
      </c>
    </row>
    <row r="52" ht="15.75" customHeight="1">
      <c r="B52" s="170"/>
      <c r="C52" s="170"/>
      <c r="D52" s="163"/>
      <c r="F52" s="92"/>
      <c r="G52" s="47"/>
      <c r="H52" s="47"/>
      <c r="U52" s="40" t="str">
        <f t="array" ref="U52">INDEX($C$20:$C$700,MATCH(0,COUNTIF($U$19:U51,$C$20:$C$700),0))</f>
        <v/>
      </c>
      <c r="V52" s="40">
        <f t="shared" si="1"/>
        <v>0</v>
      </c>
      <c r="W52" s="40" t="str">
        <f t="array" ref="W52">INDEX($B$20:$B$49,MATCH(0,COUNTIF($U$19:U51,$C$20:$C$700),0))</f>
        <v/>
      </c>
      <c r="X52" s="40">
        <f t="shared" si="2"/>
        <v>0</v>
      </c>
      <c r="Y52" s="155"/>
      <c r="Z52" s="40" t="str">
        <f t="array" ref="Z52">INDEX($D$20:$D$700,MATCH(0,COUNTIF($Z$19:Z51,$D$20:$D$700),0))</f>
        <v/>
      </c>
      <c r="AA52" s="40">
        <f t="shared" si="3"/>
        <v>0</v>
      </c>
      <c r="AB52" s="40" t="str">
        <f t="array" ref="AB52">INDEX($B$20:$B$49,MATCH(0,COUNTIF($Z$19:Z51,$D$20:$D$700),0))</f>
        <v/>
      </c>
      <c r="AC52" s="40">
        <f t="shared" si="4"/>
        <v>0</v>
      </c>
    </row>
    <row r="53" ht="15.75" customHeight="1">
      <c r="B53" s="170"/>
      <c r="C53" s="170"/>
      <c r="D53" s="163"/>
      <c r="F53" s="92"/>
      <c r="G53" s="47"/>
      <c r="H53" s="47"/>
      <c r="U53" s="40" t="str">
        <f t="array" ref="U53">INDEX($C$20:$C$700,MATCH(0,COUNTIF($U$19:U52,$C$20:$C$700),0))</f>
        <v/>
      </c>
      <c r="V53" s="40">
        <f t="shared" si="1"/>
        <v>0</v>
      </c>
      <c r="W53" s="40" t="str">
        <f t="array" ref="W53">INDEX($B$20:$B$49,MATCH(0,COUNTIF($U$19:U52,$C$20:$C$700),0))</f>
        <v/>
      </c>
      <c r="X53" s="40">
        <f t="shared" si="2"/>
        <v>0</v>
      </c>
      <c r="Y53" s="155"/>
      <c r="Z53" s="40" t="str">
        <f t="array" ref="Z53">INDEX($D$20:$D$700,MATCH(0,COUNTIF($Z$19:Z52,$D$20:$D$700),0))</f>
        <v/>
      </c>
      <c r="AA53" s="40">
        <f t="shared" si="3"/>
        <v>0</v>
      </c>
      <c r="AB53" s="40" t="str">
        <f t="array" ref="AB53">INDEX($B$20:$B$49,MATCH(0,COUNTIF($Z$19:Z52,$D$20:$D$700),0))</f>
        <v/>
      </c>
      <c r="AC53" s="40">
        <f t="shared" si="4"/>
        <v>0</v>
      </c>
    </row>
    <row r="54" ht="15.75" customHeight="1">
      <c r="B54" s="170"/>
      <c r="C54" s="170"/>
      <c r="D54" s="163"/>
      <c r="F54" s="92"/>
      <c r="G54" s="47"/>
      <c r="H54" s="47"/>
      <c r="U54" s="40" t="str">
        <f t="array" ref="U54">INDEX($C$20:$C$700,MATCH(0,COUNTIF($U$19:U53,$C$20:$C$700),0))</f>
        <v/>
      </c>
      <c r="V54" s="40">
        <f t="shared" si="1"/>
        <v>0</v>
      </c>
      <c r="W54" s="40" t="str">
        <f t="array" ref="W54">INDEX($B$20:$B$49,MATCH(0,COUNTIF($U$19:U53,$C$20:$C$700),0))</f>
        <v/>
      </c>
      <c r="X54" s="40">
        <f t="shared" si="2"/>
        <v>0</v>
      </c>
      <c r="Y54" s="155"/>
      <c r="Z54" s="40" t="str">
        <f t="array" ref="Z54">INDEX($D$20:$D$700,MATCH(0,COUNTIF($Z$19:Z53,$D$20:$D$700),0))</f>
        <v/>
      </c>
      <c r="AA54" s="40">
        <f t="shared" si="3"/>
        <v>0</v>
      </c>
      <c r="AB54" s="40" t="str">
        <f t="array" ref="AB54">INDEX($B$20:$B$49,MATCH(0,COUNTIF($Z$19:Z53,$D$20:$D$700),0))</f>
        <v/>
      </c>
      <c r="AC54" s="40">
        <f t="shared" si="4"/>
        <v>0</v>
      </c>
    </row>
    <row r="55" ht="15.75" customHeight="1">
      <c r="B55" s="170"/>
      <c r="C55" s="170"/>
      <c r="D55" s="163"/>
      <c r="F55" s="92"/>
      <c r="G55" s="47"/>
      <c r="H55" s="47"/>
      <c r="U55" s="40" t="str">
        <f t="array" ref="U55">INDEX($C$20:$C$700,MATCH(0,COUNTIF($U$19:U54,$C$20:$C$700),0))</f>
        <v/>
      </c>
      <c r="V55" s="40">
        <f t="shared" si="1"/>
        <v>0</v>
      </c>
      <c r="W55" s="40" t="str">
        <f t="array" ref="W55">INDEX($B$20:$B$49,MATCH(0,COUNTIF($U$19:U54,$C$20:$C$700),0))</f>
        <v/>
      </c>
      <c r="X55" s="40">
        <f t="shared" si="2"/>
        <v>0</v>
      </c>
      <c r="Y55" s="155"/>
      <c r="Z55" s="40" t="str">
        <f t="array" ref="Z55">INDEX($D$20:$D$700,MATCH(0,COUNTIF($Z$19:Z54,$D$20:$D$700),0))</f>
        <v/>
      </c>
      <c r="AA55" s="40">
        <f t="shared" si="3"/>
        <v>0</v>
      </c>
      <c r="AB55" s="40" t="str">
        <f t="array" ref="AB55">INDEX($B$20:$B$49,MATCH(0,COUNTIF($Z$19:Z54,$D$20:$D$700),0))</f>
        <v/>
      </c>
      <c r="AC55" s="40">
        <f t="shared" si="4"/>
        <v>0</v>
      </c>
    </row>
    <row r="56" ht="15.75" customHeight="1">
      <c r="B56" s="170"/>
      <c r="C56" s="170"/>
      <c r="D56" s="163"/>
      <c r="F56" s="92"/>
      <c r="G56" s="47"/>
      <c r="H56" s="47"/>
      <c r="U56" s="40" t="str">
        <f t="array" ref="U56">INDEX($C$20:$C$700,MATCH(0,COUNTIF($U$19:U55,$C$20:$C$700),0))</f>
        <v/>
      </c>
      <c r="V56" s="40">
        <f t="shared" si="1"/>
        <v>0</v>
      </c>
      <c r="W56" s="40" t="str">
        <f t="array" ref="W56">INDEX($B$20:$B$49,MATCH(0,COUNTIF($U$19:U55,$C$20:$C$700),0))</f>
        <v/>
      </c>
      <c r="X56" s="40">
        <f t="shared" si="2"/>
        <v>0</v>
      </c>
      <c r="Y56" s="155"/>
      <c r="Z56" s="40" t="str">
        <f t="array" ref="Z56">INDEX($D$20:$D$700,MATCH(0,COUNTIF($Z$19:Z55,$D$20:$D$700),0))</f>
        <v/>
      </c>
      <c r="AA56" s="40">
        <f t="shared" si="3"/>
        <v>0</v>
      </c>
      <c r="AB56" s="40" t="str">
        <f t="array" ref="AB56">INDEX($B$20:$B$49,MATCH(0,COUNTIF($Z$19:Z55,$D$20:$D$700),0))</f>
        <v/>
      </c>
      <c r="AC56" s="40">
        <f t="shared" si="4"/>
        <v>0</v>
      </c>
    </row>
    <row r="57" ht="15.75" customHeight="1">
      <c r="B57" s="170"/>
      <c r="C57" s="170"/>
      <c r="D57" s="163"/>
      <c r="F57" s="92"/>
      <c r="G57" s="47"/>
      <c r="H57" s="47"/>
      <c r="U57" s="40" t="str">
        <f t="array" ref="U57">INDEX($C$20:$C$700,MATCH(0,COUNTIF($U$19:U56,$C$20:$C$700),0))</f>
        <v/>
      </c>
      <c r="V57" s="40">
        <f t="shared" si="1"/>
        <v>0</v>
      </c>
      <c r="W57" s="40" t="str">
        <f t="array" ref="W57">INDEX($B$20:$B$49,MATCH(0,COUNTIF($U$19:U56,$C$20:$C$700),0))</f>
        <v/>
      </c>
      <c r="X57" s="40">
        <f t="shared" si="2"/>
        <v>0</v>
      </c>
      <c r="Y57" s="155"/>
      <c r="Z57" s="40" t="str">
        <f t="array" ref="Z57">INDEX($D$20:$D$700,MATCH(0,COUNTIF($Z$19:Z56,$D$20:$D$700),0))</f>
        <v/>
      </c>
      <c r="AA57" s="40">
        <f t="shared" si="3"/>
        <v>0</v>
      </c>
      <c r="AB57" s="40" t="str">
        <f t="array" ref="AB57">INDEX($B$20:$B$49,MATCH(0,COUNTIF($Z$19:Z56,$D$20:$D$700),0))</f>
        <v/>
      </c>
      <c r="AC57" s="40">
        <f t="shared" si="4"/>
        <v>0</v>
      </c>
    </row>
    <row r="58" ht="15.75" customHeight="1">
      <c r="B58" s="170"/>
      <c r="C58" s="170"/>
      <c r="D58" s="163"/>
      <c r="F58" s="92"/>
      <c r="G58" s="47"/>
      <c r="H58" s="47"/>
      <c r="U58" s="40" t="str">
        <f t="array" ref="U58">INDEX($C$20:$C$700,MATCH(0,COUNTIF($U$19:U57,$C$20:$C$700),0))</f>
        <v/>
      </c>
      <c r="V58" s="40">
        <f t="shared" si="1"/>
        <v>0</v>
      </c>
      <c r="W58" s="40" t="str">
        <f t="array" ref="W58">INDEX($B$20:$B$49,MATCH(0,COUNTIF($U$19:U57,$C$20:$C$700),0))</f>
        <v/>
      </c>
      <c r="X58" s="40">
        <f t="shared" si="2"/>
        <v>0</v>
      </c>
      <c r="Y58" s="155"/>
      <c r="Z58" s="40" t="str">
        <f t="array" ref="Z58">INDEX($D$20:$D$700,MATCH(0,COUNTIF($Z$19:Z57,$D$20:$D$700),0))</f>
        <v/>
      </c>
      <c r="AA58" s="40">
        <f t="shared" si="3"/>
        <v>0</v>
      </c>
      <c r="AB58" s="40" t="str">
        <f t="array" ref="AB58">INDEX($B$20:$B$49,MATCH(0,COUNTIF($Z$19:Z57,$D$20:$D$700),0))</f>
        <v/>
      </c>
      <c r="AC58" s="40">
        <f t="shared" si="4"/>
        <v>0</v>
      </c>
    </row>
    <row r="59" ht="15.75" customHeight="1">
      <c r="B59" s="170"/>
      <c r="C59" s="170"/>
      <c r="D59" s="163"/>
      <c r="F59" s="92"/>
      <c r="G59" s="47"/>
      <c r="H59" s="47"/>
      <c r="U59" s="40" t="str">
        <f t="array" ref="U59">INDEX($C$20:$C$700,MATCH(0,COUNTIF($U$19:U58,$C$20:$C$700),0))</f>
        <v/>
      </c>
      <c r="V59" s="40">
        <f t="shared" si="1"/>
        <v>0</v>
      </c>
      <c r="W59" s="40" t="str">
        <f t="array" ref="W59">INDEX($B$20:$B$49,MATCH(0,COUNTIF($U$19:U58,$C$20:$C$700),0))</f>
        <v/>
      </c>
      <c r="X59" s="40">
        <f t="shared" si="2"/>
        <v>0</v>
      </c>
      <c r="Y59" s="155"/>
      <c r="Z59" s="40" t="str">
        <f t="array" ref="Z59">INDEX($D$20:$D$700,MATCH(0,COUNTIF($Z$19:Z58,$D$20:$D$700),0))</f>
        <v/>
      </c>
      <c r="AA59" s="40">
        <f t="shared" si="3"/>
        <v>0</v>
      </c>
      <c r="AB59" s="40" t="str">
        <f t="array" ref="AB59">INDEX($B$20:$B$49,MATCH(0,COUNTIF($Z$19:Z58,$D$20:$D$700),0))</f>
        <v/>
      </c>
      <c r="AC59" s="40">
        <f t="shared" si="4"/>
        <v>0</v>
      </c>
    </row>
    <row r="60" ht="15.75" customHeight="1">
      <c r="B60" s="170"/>
      <c r="C60" s="170"/>
      <c r="D60" s="163"/>
      <c r="F60" s="92"/>
      <c r="G60" s="47"/>
      <c r="H60" s="47"/>
      <c r="U60" s="40" t="str">
        <f t="array" ref="U60">INDEX($C$20:$C$700,MATCH(0,COUNTIF($U$19:U59,$C$20:$C$700),0))</f>
        <v/>
      </c>
      <c r="V60" s="40">
        <f t="shared" si="1"/>
        <v>0</v>
      </c>
      <c r="W60" s="40" t="str">
        <f t="array" ref="W60">INDEX($B$20:$B$49,MATCH(0,COUNTIF($U$19:U59,$C$20:$C$700),0))</f>
        <v/>
      </c>
      <c r="X60" s="40">
        <f t="shared" si="2"/>
        <v>0</v>
      </c>
      <c r="Y60" s="155"/>
      <c r="Z60" s="40" t="str">
        <f t="array" ref="Z60">INDEX($D$20:$D$700,MATCH(0,COUNTIF($Z$19:Z59,$D$20:$D$700),0))</f>
        <v/>
      </c>
      <c r="AA60" s="40">
        <f t="shared" si="3"/>
        <v>0</v>
      </c>
      <c r="AB60" s="40" t="str">
        <f t="array" ref="AB60">INDEX($B$20:$B$49,MATCH(0,COUNTIF($Z$19:Z59,$D$20:$D$700),0))</f>
        <v/>
      </c>
      <c r="AC60" s="40">
        <f t="shared" si="4"/>
        <v>0</v>
      </c>
    </row>
    <row r="61" ht="15.75" customHeight="1">
      <c r="B61" s="170"/>
      <c r="C61" s="170"/>
      <c r="D61" s="163"/>
      <c r="F61" s="92"/>
      <c r="G61" s="47"/>
      <c r="H61" s="47"/>
      <c r="U61" s="40" t="str">
        <f t="array" ref="U61">INDEX($C$20:$C$700,MATCH(0,COUNTIF($U$19:U60,$C$20:$C$700),0))</f>
        <v/>
      </c>
      <c r="V61" s="40">
        <f t="shared" si="1"/>
        <v>0</v>
      </c>
      <c r="W61" s="40" t="str">
        <f t="array" ref="W61">INDEX($B$20:$B$49,MATCH(0,COUNTIF($U$19:U60,$C$20:$C$700),0))</f>
        <v/>
      </c>
      <c r="X61" s="40">
        <f t="shared" si="2"/>
        <v>0</v>
      </c>
      <c r="Y61" s="155"/>
      <c r="Z61" s="40" t="str">
        <f t="array" ref="Z61">INDEX($D$20:$D$700,MATCH(0,COUNTIF($Z$19:Z60,$D$20:$D$700),0))</f>
        <v/>
      </c>
      <c r="AA61" s="40">
        <f t="shared" si="3"/>
        <v>0</v>
      </c>
      <c r="AB61" s="40" t="str">
        <f t="array" ref="AB61">INDEX($B$20:$B$49,MATCH(0,COUNTIF($Z$19:Z60,$D$20:$D$700),0))</f>
        <v/>
      </c>
      <c r="AC61" s="40">
        <f t="shared" si="4"/>
        <v>0</v>
      </c>
    </row>
    <row r="62" ht="15.75" customHeight="1">
      <c r="B62" s="170"/>
      <c r="C62" s="170"/>
      <c r="D62" s="163"/>
      <c r="F62" s="92"/>
      <c r="G62" s="47"/>
      <c r="H62" s="47"/>
      <c r="U62" s="40" t="str">
        <f t="array" ref="U62">INDEX($C$20:$C$700,MATCH(0,COUNTIF($U$19:U61,$C$20:$C$700),0))</f>
        <v/>
      </c>
      <c r="V62" s="40">
        <f t="shared" si="1"/>
        <v>0</v>
      </c>
      <c r="W62" s="40" t="str">
        <f t="array" ref="W62">INDEX($B$20:$B$49,MATCH(0,COUNTIF($U$19:U61,$C$20:$C$700),0))</f>
        <v/>
      </c>
      <c r="X62" s="40">
        <f t="shared" si="2"/>
        <v>0</v>
      </c>
      <c r="Y62" s="155"/>
      <c r="Z62" s="40" t="str">
        <f t="array" ref="Z62">INDEX($D$20:$D$700,MATCH(0,COUNTIF($Z$19:Z61,$D$20:$D$700),0))</f>
        <v/>
      </c>
      <c r="AA62" s="40">
        <f t="shared" si="3"/>
        <v>0</v>
      </c>
      <c r="AB62" s="40" t="str">
        <f t="array" ref="AB62">INDEX($B$20:$B$49,MATCH(0,COUNTIF($Z$19:Z61,$D$20:$D$700),0))</f>
        <v/>
      </c>
      <c r="AC62" s="40">
        <f t="shared" si="4"/>
        <v>0</v>
      </c>
    </row>
    <row r="63" ht="15.75" customHeight="1">
      <c r="B63" s="170"/>
      <c r="C63" s="170"/>
      <c r="D63" s="163"/>
      <c r="F63" s="92"/>
      <c r="G63" s="47"/>
      <c r="H63" s="47"/>
      <c r="U63" s="40" t="str">
        <f t="array" ref="U63">INDEX($C$20:$C$700,MATCH(0,COUNTIF($U$19:U62,$C$20:$C$700),0))</f>
        <v/>
      </c>
      <c r="V63" s="40">
        <f t="shared" si="1"/>
        <v>0</v>
      </c>
      <c r="W63" s="40" t="str">
        <f t="array" ref="W63">INDEX($B$20:$B$49,MATCH(0,COUNTIF($U$19:U62,$C$20:$C$700),0))</f>
        <v/>
      </c>
      <c r="X63" s="40">
        <f t="shared" si="2"/>
        <v>0</v>
      </c>
      <c r="Y63" s="155"/>
      <c r="Z63" s="40" t="str">
        <f t="array" ref="Z63">INDEX($D$20:$D$700,MATCH(0,COUNTIF($Z$19:Z62,$D$20:$D$700),0))</f>
        <v/>
      </c>
      <c r="AA63" s="40">
        <f t="shared" si="3"/>
        <v>0</v>
      </c>
      <c r="AB63" s="40" t="str">
        <f t="array" ref="AB63">INDEX($B$20:$B$49,MATCH(0,COUNTIF($Z$19:Z62,$D$20:$D$700),0))</f>
        <v/>
      </c>
      <c r="AC63" s="40">
        <f t="shared" si="4"/>
        <v>0</v>
      </c>
    </row>
    <row r="64" ht="15.75" customHeight="1">
      <c r="B64" s="170"/>
      <c r="C64" s="170"/>
      <c r="D64" s="163"/>
      <c r="F64" s="92"/>
      <c r="G64" s="47"/>
      <c r="H64" s="47"/>
      <c r="U64" s="40" t="str">
        <f t="array" ref="U64">INDEX($C$20:$C$700,MATCH(0,COUNTIF($U$19:U63,$C$20:$C$700),0))</f>
        <v/>
      </c>
      <c r="V64" s="40">
        <f t="shared" si="1"/>
        <v>0</v>
      </c>
      <c r="W64" s="40" t="str">
        <f t="array" ref="W64">INDEX($B$20:$B$49,MATCH(0,COUNTIF($U$19:U63,$C$20:$C$700),0))</f>
        <v/>
      </c>
      <c r="X64" s="40">
        <f t="shared" si="2"/>
        <v>0</v>
      </c>
      <c r="Y64" s="155"/>
      <c r="Z64" s="40" t="str">
        <f t="array" ref="Z64">INDEX($D$20:$D$700,MATCH(0,COUNTIF($Z$19:Z63,$D$20:$D$700),0))</f>
        <v/>
      </c>
      <c r="AA64" s="40">
        <f t="shared" si="3"/>
        <v>0</v>
      </c>
      <c r="AB64" s="40" t="str">
        <f t="array" ref="AB64">INDEX($B$20:$B$49,MATCH(0,COUNTIF($Z$19:Z63,$D$20:$D$700),0))</f>
        <v/>
      </c>
      <c r="AC64" s="40">
        <f t="shared" si="4"/>
        <v>0</v>
      </c>
    </row>
    <row r="65" ht="15.75" customHeight="1">
      <c r="B65" s="170"/>
      <c r="C65" s="170"/>
      <c r="D65" s="163"/>
      <c r="F65" s="92"/>
      <c r="G65" s="47"/>
      <c r="H65" s="47"/>
      <c r="U65" s="40" t="str">
        <f t="array" ref="U65">INDEX($C$20:$C$700,MATCH(0,COUNTIF($U$19:U64,$C$20:$C$700),0))</f>
        <v/>
      </c>
      <c r="V65" s="40">
        <f t="shared" si="1"/>
        <v>0</v>
      </c>
      <c r="W65" s="40" t="str">
        <f t="array" ref="W65">INDEX($B$20:$B$49,MATCH(0,COUNTIF($U$19:U64,$C$20:$C$700),0))</f>
        <v/>
      </c>
      <c r="X65" s="40">
        <f t="shared" si="2"/>
        <v>0</v>
      </c>
      <c r="Y65" s="155"/>
      <c r="Z65" s="40" t="str">
        <f t="array" ref="Z65">INDEX($D$20:$D$700,MATCH(0,COUNTIF($Z$19:Z64,$D$20:$D$700),0))</f>
        <v/>
      </c>
      <c r="AA65" s="40">
        <f t="shared" si="3"/>
        <v>0</v>
      </c>
      <c r="AB65" s="40" t="str">
        <f t="array" ref="AB65">INDEX($B$20:$B$49,MATCH(0,COUNTIF($Z$19:Z64,$D$20:$D$700),0))</f>
        <v/>
      </c>
      <c r="AC65" s="40">
        <f t="shared" si="4"/>
        <v>0</v>
      </c>
    </row>
    <row r="66" ht="15.75" customHeight="1">
      <c r="B66" s="170"/>
      <c r="C66" s="170"/>
      <c r="D66" s="163"/>
      <c r="F66" s="92"/>
      <c r="G66" s="47"/>
      <c r="H66" s="47"/>
      <c r="U66" s="40" t="str">
        <f t="array" ref="U66">INDEX($C$20:$C$700,MATCH(0,COUNTIF($U$19:U65,$C$20:$C$700),0))</f>
        <v/>
      </c>
      <c r="V66" s="40">
        <f t="shared" si="1"/>
        <v>0</v>
      </c>
      <c r="W66" s="40" t="str">
        <f t="array" ref="W66">INDEX($B$20:$B$49,MATCH(0,COUNTIF($U$19:U65,$C$20:$C$700),0))</f>
        <v/>
      </c>
      <c r="X66" s="40">
        <f t="shared" si="2"/>
        <v>0</v>
      </c>
      <c r="Y66" s="155"/>
      <c r="Z66" s="40" t="str">
        <f t="array" ref="Z66">INDEX($D$20:$D$700,MATCH(0,COUNTIF($Z$19:Z65,$D$20:$D$700),0))</f>
        <v/>
      </c>
      <c r="AA66" s="40">
        <f t="shared" si="3"/>
        <v>0</v>
      </c>
      <c r="AB66" s="40" t="str">
        <f t="array" ref="AB66">INDEX($B$20:$B$49,MATCH(0,COUNTIF($Z$19:Z65,$D$20:$D$700),0))</f>
        <v/>
      </c>
      <c r="AC66" s="40">
        <f t="shared" si="4"/>
        <v>0</v>
      </c>
    </row>
    <row r="67" ht="15.75" customHeight="1">
      <c r="B67" s="170"/>
      <c r="C67" s="170"/>
      <c r="D67" s="163"/>
      <c r="F67" s="92"/>
      <c r="G67" s="47"/>
      <c r="H67" s="47"/>
      <c r="U67" s="40" t="str">
        <f t="array" ref="U67">INDEX($C$20:$C$700,MATCH(0,COUNTIF($U$19:U66,$C$20:$C$700),0))</f>
        <v/>
      </c>
      <c r="V67" s="40">
        <f t="shared" si="1"/>
        <v>0</v>
      </c>
      <c r="W67" s="40" t="str">
        <f t="array" ref="W67">INDEX($B$20:$B$49,MATCH(0,COUNTIF($U$19:U66,$C$20:$C$700),0))</f>
        <v/>
      </c>
      <c r="X67" s="40">
        <f t="shared" si="2"/>
        <v>0</v>
      </c>
      <c r="Y67" s="155"/>
      <c r="Z67" s="40" t="str">
        <f t="array" ref="Z67">INDEX($D$20:$D$700,MATCH(0,COUNTIF($Z$19:Z66,$D$20:$D$700),0))</f>
        <v/>
      </c>
      <c r="AA67" s="40">
        <f t="shared" si="3"/>
        <v>0</v>
      </c>
      <c r="AB67" s="40" t="str">
        <f t="array" ref="AB67">INDEX($B$20:$B$49,MATCH(0,COUNTIF($Z$19:Z66,$D$20:$D$700),0))</f>
        <v/>
      </c>
      <c r="AC67" s="40">
        <f t="shared" si="4"/>
        <v>0</v>
      </c>
    </row>
    <row r="68" ht="15.75" customHeight="1">
      <c r="B68" s="170"/>
      <c r="C68" s="170"/>
      <c r="D68" s="163"/>
      <c r="F68" s="92"/>
      <c r="G68" s="47"/>
      <c r="H68" s="47"/>
      <c r="U68" s="40" t="str">
        <f t="array" ref="U68">INDEX($C$20:$C$700,MATCH(0,COUNTIF($U$19:U67,$C$20:$C$700),0))</f>
        <v/>
      </c>
      <c r="V68" s="40">
        <f t="shared" si="1"/>
        <v>0</v>
      </c>
      <c r="W68" s="40" t="str">
        <f t="array" ref="W68">INDEX($B$20:$B$49,MATCH(0,COUNTIF($U$19:U67,$C$20:$C$700),0))</f>
        <v/>
      </c>
      <c r="X68" s="40">
        <f t="shared" si="2"/>
        <v>0</v>
      </c>
      <c r="Y68" s="155"/>
      <c r="Z68" s="40" t="str">
        <f t="array" ref="Z68">INDEX($D$20:$D$700,MATCH(0,COUNTIF($Z$19:Z67,$D$20:$D$700),0))</f>
        <v/>
      </c>
      <c r="AA68" s="40">
        <f t="shared" si="3"/>
        <v>0</v>
      </c>
      <c r="AB68" s="40" t="str">
        <f t="array" ref="AB68">INDEX($B$20:$B$49,MATCH(0,COUNTIF($Z$19:Z67,$D$20:$D$700),0))</f>
        <v/>
      </c>
      <c r="AC68" s="40">
        <f t="shared" si="4"/>
        <v>0</v>
      </c>
    </row>
    <row r="69" ht="15.75" customHeight="1">
      <c r="B69" s="170"/>
      <c r="C69" s="170"/>
      <c r="D69" s="163"/>
      <c r="F69" s="92"/>
      <c r="G69" s="47"/>
      <c r="H69" s="47"/>
      <c r="U69" s="40" t="str">
        <f t="array" ref="U69">INDEX($C$20:$C$700,MATCH(0,COUNTIF($U$19:U68,$C$20:$C$700),0))</f>
        <v/>
      </c>
      <c r="V69" s="40">
        <f t="shared" si="1"/>
        <v>0</v>
      </c>
      <c r="W69" s="40" t="str">
        <f t="array" ref="W69">INDEX($B$20:$B$49,MATCH(0,COUNTIF($U$19:U68,$C$20:$C$700),0))</f>
        <v/>
      </c>
      <c r="X69" s="40">
        <f t="shared" si="2"/>
        <v>0</v>
      </c>
      <c r="Y69" s="155"/>
      <c r="Z69" s="40" t="str">
        <f t="array" ref="Z69">INDEX($D$20:$D$700,MATCH(0,COUNTIF($Z$19:Z68,$D$20:$D$700),0))</f>
        <v/>
      </c>
      <c r="AA69" s="40">
        <f t="shared" si="3"/>
        <v>0</v>
      </c>
      <c r="AB69" s="40" t="str">
        <f t="array" ref="AB69">INDEX($B$20:$B$49,MATCH(0,COUNTIF($Z$19:Z68,$D$20:$D$700),0))</f>
        <v/>
      </c>
      <c r="AC69" s="40">
        <f t="shared" si="4"/>
        <v>0</v>
      </c>
    </row>
    <row r="70" ht="15.75" customHeight="1">
      <c r="B70" s="170"/>
      <c r="C70" s="170"/>
      <c r="D70" s="163"/>
      <c r="F70" s="92"/>
      <c r="G70" s="47"/>
      <c r="H70" s="47"/>
      <c r="U70" s="40" t="str">
        <f t="array" ref="U70">INDEX($C$20:$C$700,MATCH(0,COUNTIF($U$19:U69,$C$20:$C$700),0))</f>
        <v/>
      </c>
      <c r="V70" s="40">
        <f t="shared" si="1"/>
        <v>0</v>
      </c>
      <c r="W70" s="40" t="str">
        <f t="array" ref="W70">INDEX($B$20:$B$49,MATCH(0,COUNTIF($U$19:U69,$C$20:$C$700),0))</f>
        <v/>
      </c>
      <c r="X70" s="40">
        <f t="shared" si="2"/>
        <v>0</v>
      </c>
      <c r="Y70" s="155"/>
      <c r="Z70" s="40" t="str">
        <f t="array" ref="Z70">INDEX($D$20:$D$700,MATCH(0,COUNTIF($Z$19:Z69,$D$20:$D$700),0))</f>
        <v/>
      </c>
      <c r="AA70" s="40">
        <f t="shared" si="3"/>
        <v>0</v>
      </c>
      <c r="AB70" s="40" t="str">
        <f t="array" ref="AB70">INDEX($B$20:$B$49,MATCH(0,COUNTIF($Z$19:Z69,$D$20:$D$700),0))</f>
        <v/>
      </c>
      <c r="AC70" s="40">
        <f t="shared" si="4"/>
        <v>0</v>
      </c>
    </row>
    <row r="71" ht="15.75" customHeight="1">
      <c r="B71" s="170"/>
      <c r="C71" s="170"/>
      <c r="D71" s="163"/>
      <c r="F71" s="92"/>
      <c r="G71" s="47"/>
      <c r="H71" s="47"/>
      <c r="U71" s="40" t="str">
        <f t="array" ref="U71">INDEX($C$20:$C$700,MATCH(0,COUNTIF($U$19:U70,$C$20:$C$700),0))</f>
        <v/>
      </c>
      <c r="V71" s="40">
        <f t="shared" si="1"/>
        <v>0</v>
      </c>
      <c r="W71" s="40" t="str">
        <f t="array" ref="W71">INDEX($B$20:$B$49,MATCH(0,COUNTIF($U$19:U70,$C$20:$C$700),0))</f>
        <v/>
      </c>
      <c r="X71" s="40">
        <f t="shared" si="2"/>
        <v>0</v>
      </c>
      <c r="Y71" s="155"/>
      <c r="Z71" s="40" t="str">
        <f t="array" ref="Z71">INDEX($D$20:$D$700,MATCH(0,COUNTIF($Z$19:Z70,$D$20:$D$700),0))</f>
        <v/>
      </c>
      <c r="AA71" s="40">
        <f t="shared" si="3"/>
        <v>0</v>
      </c>
      <c r="AB71" s="40" t="str">
        <f t="array" ref="AB71">INDEX($B$20:$B$49,MATCH(0,COUNTIF($Z$19:Z70,$D$20:$D$700),0))</f>
        <v/>
      </c>
      <c r="AC71" s="40">
        <f t="shared" si="4"/>
        <v>0</v>
      </c>
    </row>
    <row r="72" ht="15.75" customHeight="1">
      <c r="B72" s="170"/>
      <c r="C72" s="170"/>
      <c r="D72" s="163"/>
      <c r="F72" s="92"/>
      <c r="G72" s="47"/>
      <c r="H72" s="47"/>
      <c r="U72" s="40" t="str">
        <f t="array" ref="U72">INDEX($C$20:$C$700,MATCH(0,COUNTIF($U$19:U71,$C$20:$C$700),0))</f>
        <v/>
      </c>
      <c r="V72" s="40">
        <f t="shared" si="1"/>
        <v>0</v>
      </c>
      <c r="W72" s="40" t="str">
        <f t="array" ref="W72">INDEX($B$20:$B$49,MATCH(0,COUNTIF($U$19:U71,$C$20:$C$700),0))</f>
        <v/>
      </c>
      <c r="X72" s="40">
        <f t="shared" si="2"/>
        <v>0</v>
      </c>
      <c r="Y72" s="155"/>
      <c r="Z72" s="40" t="str">
        <f t="array" ref="Z72">INDEX($D$20:$D$700,MATCH(0,COUNTIF($Z$19:Z71,$D$20:$D$700),0))</f>
        <v/>
      </c>
      <c r="AA72" s="40">
        <f t="shared" si="3"/>
        <v>0</v>
      </c>
      <c r="AB72" s="40" t="str">
        <f t="array" ref="AB72">INDEX($B$20:$B$49,MATCH(0,COUNTIF($Z$19:Z71,$D$20:$D$700),0))</f>
        <v/>
      </c>
      <c r="AC72" s="40">
        <f t="shared" si="4"/>
        <v>0</v>
      </c>
    </row>
    <row r="73" ht="15.75" customHeight="1">
      <c r="B73" s="170"/>
      <c r="C73" s="170"/>
      <c r="D73" s="163"/>
      <c r="F73" s="92"/>
      <c r="G73" s="47"/>
      <c r="H73" s="47"/>
      <c r="U73" s="40" t="str">
        <f t="array" ref="U73">INDEX($C$20:$C$700,MATCH(0,COUNTIF($U$19:U72,$C$20:$C$700),0))</f>
        <v/>
      </c>
      <c r="V73" s="40">
        <f t="shared" si="1"/>
        <v>0</v>
      </c>
      <c r="W73" s="40" t="str">
        <f t="array" ref="W73">INDEX($B$20:$B$49,MATCH(0,COUNTIF($U$19:U72,$C$20:$C$700),0))</f>
        <v/>
      </c>
      <c r="X73" s="40">
        <f t="shared" si="2"/>
        <v>0</v>
      </c>
      <c r="Y73" s="155"/>
      <c r="Z73" s="40" t="str">
        <f t="array" ref="Z73">INDEX($D$20:$D$700,MATCH(0,COUNTIF($Z$19:Z72,$D$20:$D$700),0))</f>
        <v/>
      </c>
      <c r="AA73" s="40">
        <f t="shared" si="3"/>
        <v>0</v>
      </c>
      <c r="AB73" s="40" t="str">
        <f t="array" ref="AB73">INDEX($B$20:$B$49,MATCH(0,COUNTIF($Z$19:Z72,$D$20:$D$700),0))</f>
        <v/>
      </c>
      <c r="AC73" s="40">
        <f t="shared" si="4"/>
        <v>0</v>
      </c>
    </row>
    <row r="74" ht="15.75" customHeight="1">
      <c r="B74" s="170"/>
      <c r="C74" s="170"/>
      <c r="D74" s="163"/>
      <c r="F74" s="92"/>
      <c r="G74" s="47"/>
      <c r="H74" s="47"/>
      <c r="U74" s="40" t="str">
        <f t="array" ref="U74">INDEX($C$20:$C$700,MATCH(0,COUNTIF($U$19:U73,$C$20:$C$700),0))</f>
        <v/>
      </c>
      <c r="V74" s="40">
        <f t="shared" si="1"/>
        <v>0</v>
      </c>
      <c r="W74" s="40" t="str">
        <f t="array" ref="W74">INDEX($B$20:$B$49,MATCH(0,COUNTIF($U$19:U73,$C$20:$C$700),0))</f>
        <v/>
      </c>
      <c r="X74" s="40">
        <f t="shared" si="2"/>
        <v>0</v>
      </c>
      <c r="Y74" s="155"/>
      <c r="Z74" s="40" t="str">
        <f t="array" ref="Z74">INDEX($D$20:$D$700,MATCH(0,COUNTIF($Z$19:Z73,$D$20:$D$700),0))</f>
        <v/>
      </c>
      <c r="AA74" s="40">
        <f t="shared" si="3"/>
        <v>0</v>
      </c>
      <c r="AB74" s="40" t="str">
        <f t="array" ref="AB74">INDEX($B$20:$B$49,MATCH(0,COUNTIF($Z$19:Z73,$D$20:$D$700),0))</f>
        <v/>
      </c>
      <c r="AC74" s="40">
        <f t="shared" si="4"/>
        <v>0</v>
      </c>
    </row>
    <row r="75" ht="15.75" customHeight="1">
      <c r="B75" s="170"/>
      <c r="C75" s="170"/>
      <c r="D75" s="163"/>
      <c r="F75" s="92"/>
      <c r="G75" s="47"/>
      <c r="H75" s="47"/>
      <c r="U75" s="40" t="str">
        <f t="array" ref="U75">INDEX($C$20:$C$700,MATCH(0,COUNTIF($U$19:U74,$C$20:$C$700),0))</f>
        <v/>
      </c>
      <c r="V75" s="40">
        <f t="shared" si="1"/>
        <v>0</v>
      </c>
      <c r="W75" s="40" t="str">
        <f t="array" ref="W75">INDEX($B$20:$B$49,MATCH(0,COUNTIF($U$19:U74,$C$20:$C$700),0))</f>
        <v/>
      </c>
      <c r="X75" s="40">
        <f t="shared" si="2"/>
        <v>0</v>
      </c>
      <c r="Y75" s="155"/>
      <c r="Z75" s="40" t="str">
        <f t="array" ref="Z75">INDEX($D$20:$D$700,MATCH(0,COUNTIF($Z$19:Z74,$D$20:$D$700),0))</f>
        <v/>
      </c>
      <c r="AA75" s="40">
        <f t="shared" si="3"/>
        <v>0</v>
      </c>
      <c r="AB75" s="40" t="str">
        <f t="array" ref="AB75">INDEX($B$20:$B$49,MATCH(0,COUNTIF($Z$19:Z74,$D$20:$D$700),0))</f>
        <v/>
      </c>
      <c r="AC75" s="40">
        <f t="shared" si="4"/>
        <v>0</v>
      </c>
    </row>
    <row r="76" ht="15.75" customHeight="1">
      <c r="B76" s="170"/>
      <c r="C76" s="170"/>
      <c r="D76" s="163"/>
      <c r="F76" s="92"/>
      <c r="G76" s="47"/>
      <c r="H76" s="47"/>
      <c r="U76" s="40" t="str">
        <f t="array" ref="U76">INDEX($C$20:$C$700,MATCH(0,COUNTIF($U$19:U75,$C$20:$C$700),0))</f>
        <v/>
      </c>
      <c r="V76" s="40">
        <f t="shared" si="1"/>
        <v>0</v>
      </c>
      <c r="W76" s="40" t="str">
        <f t="array" ref="W76">INDEX($B$20:$B$49,MATCH(0,COUNTIF($U$19:U75,$C$20:$C$700),0))</f>
        <v/>
      </c>
      <c r="X76" s="40">
        <f t="shared" si="2"/>
        <v>0</v>
      </c>
      <c r="Y76" s="155"/>
      <c r="Z76" s="40" t="str">
        <f t="array" ref="Z76">INDEX($D$20:$D$700,MATCH(0,COUNTIF($Z$19:Z75,$D$20:$D$700),0))</f>
        <v/>
      </c>
      <c r="AA76" s="40">
        <f t="shared" si="3"/>
        <v>0</v>
      </c>
      <c r="AB76" s="40" t="str">
        <f t="array" ref="AB76">INDEX($B$20:$B$49,MATCH(0,COUNTIF($Z$19:Z75,$D$20:$D$700),0))</f>
        <v/>
      </c>
      <c r="AC76" s="40">
        <f t="shared" si="4"/>
        <v>0</v>
      </c>
    </row>
    <row r="77" ht="15.75" customHeight="1">
      <c r="B77" s="170"/>
      <c r="C77" s="170"/>
      <c r="D77" s="163"/>
      <c r="F77" s="92"/>
      <c r="G77" s="47"/>
      <c r="H77" s="47"/>
      <c r="U77" s="40" t="str">
        <f t="array" ref="U77">INDEX($C$20:$C$700,MATCH(0,COUNTIF($U$19:U76,$C$20:$C$700),0))</f>
        <v/>
      </c>
      <c r="V77" s="40">
        <f t="shared" si="1"/>
        <v>0</v>
      </c>
      <c r="W77" s="40" t="str">
        <f t="array" ref="W77">INDEX($B$20:$B$49,MATCH(0,COUNTIF($U$19:U76,$C$20:$C$700),0))</f>
        <v/>
      </c>
      <c r="X77" s="40">
        <f t="shared" si="2"/>
        <v>0</v>
      </c>
      <c r="Y77" s="155"/>
      <c r="Z77" s="40" t="str">
        <f t="array" ref="Z77">INDEX($D$20:$D$700,MATCH(0,COUNTIF($Z$19:Z76,$D$20:$D$700),0))</f>
        <v/>
      </c>
      <c r="AA77" s="40">
        <f t="shared" si="3"/>
        <v>0</v>
      </c>
      <c r="AB77" s="40" t="str">
        <f t="array" ref="AB77">INDEX($B$20:$B$49,MATCH(0,COUNTIF($Z$19:Z76,$D$20:$D$700),0))</f>
        <v/>
      </c>
      <c r="AC77" s="40">
        <f t="shared" si="4"/>
        <v>0</v>
      </c>
    </row>
    <row r="78" ht="15.75" customHeight="1">
      <c r="B78" s="170"/>
      <c r="C78" s="170"/>
      <c r="D78" s="163"/>
      <c r="F78" s="92"/>
      <c r="G78" s="47"/>
      <c r="H78" s="47"/>
      <c r="U78" s="40" t="str">
        <f t="array" ref="U78">INDEX($C$20:$C$700,MATCH(0,COUNTIF($U$19:U77,$C$20:$C$700),0))</f>
        <v/>
      </c>
      <c r="V78" s="40">
        <f t="shared" si="1"/>
        <v>0</v>
      </c>
      <c r="W78" s="40" t="str">
        <f t="array" ref="W78">INDEX($B$20:$B$49,MATCH(0,COUNTIF($U$19:U77,$C$20:$C$700),0))</f>
        <v/>
      </c>
      <c r="X78" s="40">
        <f t="shared" si="2"/>
        <v>0</v>
      </c>
      <c r="Y78" s="155"/>
      <c r="Z78" s="40" t="str">
        <f t="array" ref="Z78">INDEX($D$20:$D$700,MATCH(0,COUNTIF($Z$19:Z77,$D$20:$D$700),0))</f>
        <v/>
      </c>
      <c r="AA78" s="40">
        <f t="shared" si="3"/>
        <v>0</v>
      </c>
      <c r="AB78" s="40" t="str">
        <f t="array" ref="AB78">INDEX($B$20:$B$49,MATCH(0,COUNTIF($Z$19:Z77,$D$20:$D$700),0))</f>
        <v/>
      </c>
      <c r="AC78" s="40">
        <f t="shared" si="4"/>
        <v>0</v>
      </c>
    </row>
    <row r="79" ht="15.75" customHeight="1">
      <c r="B79" s="170"/>
      <c r="C79" s="170"/>
      <c r="D79" s="163"/>
      <c r="F79" s="92"/>
      <c r="G79" s="47"/>
      <c r="H79" s="47"/>
      <c r="U79" s="40" t="str">
        <f t="array" ref="U79">INDEX($C$20:$C$700,MATCH(0,COUNTIF($U$19:U78,$C$20:$C$700),0))</f>
        <v/>
      </c>
      <c r="V79" s="40">
        <f t="shared" si="1"/>
        <v>0</v>
      </c>
      <c r="W79" s="40" t="str">
        <f t="array" ref="W79">INDEX($B$20:$B$49,MATCH(0,COUNTIF($U$19:U78,$C$20:$C$700),0))</f>
        <v/>
      </c>
      <c r="X79" s="40">
        <f t="shared" si="2"/>
        <v>0</v>
      </c>
      <c r="Y79" s="155"/>
      <c r="Z79" s="40" t="str">
        <f t="array" ref="Z79">INDEX($D$20:$D$700,MATCH(0,COUNTIF($Z$19:Z78,$D$20:$D$700),0))</f>
        <v/>
      </c>
      <c r="AA79" s="40">
        <f t="shared" si="3"/>
        <v>0</v>
      </c>
      <c r="AB79" s="40" t="str">
        <f t="array" ref="AB79">INDEX($B$20:$B$49,MATCH(0,COUNTIF($Z$19:Z78,$D$20:$D$700),0))</f>
        <v/>
      </c>
      <c r="AC79" s="40">
        <f t="shared" si="4"/>
        <v>0</v>
      </c>
    </row>
    <row r="80" ht="15.75" customHeight="1">
      <c r="B80" s="170"/>
      <c r="C80" s="170"/>
      <c r="D80" s="163"/>
      <c r="F80" s="92"/>
      <c r="G80" s="47"/>
      <c r="H80" s="47"/>
      <c r="U80" s="40" t="str">
        <f t="array" ref="U80">INDEX($C$20:$C$700,MATCH(0,COUNTIF($U$19:U79,$C$20:$C$700),0))</f>
        <v/>
      </c>
      <c r="V80" s="40">
        <f t="shared" si="1"/>
        <v>0</v>
      </c>
      <c r="W80" s="40" t="str">
        <f t="array" ref="W80">INDEX($B$20:$B$49,MATCH(0,COUNTIF($U$19:U79,$C$20:$C$700),0))</f>
        <v/>
      </c>
      <c r="X80" s="40">
        <f t="shared" si="2"/>
        <v>0</v>
      </c>
      <c r="Y80" s="155"/>
      <c r="Z80" s="40" t="str">
        <f t="array" ref="Z80">INDEX($D$20:$D$700,MATCH(0,COUNTIF($Z$19:Z79,$D$20:$D$700),0))</f>
        <v/>
      </c>
      <c r="AA80" s="40">
        <f t="shared" si="3"/>
        <v>0</v>
      </c>
      <c r="AB80" s="40" t="str">
        <f t="array" ref="AB80">INDEX($B$20:$B$49,MATCH(0,COUNTIF($Z$19:Z79,$D$20:$D$700),0))</f>
        <v/>
      </c>
      <c r="AC80" s="40">
        <f t="shared" si="4"/>
        <v>0</v>
      </c>
    </row>
    <row r="81" ht="15.75" customHeight="1">
      <c r="B81" s="170"/>
      <c r="C81" s="170"/>
      <c r="D81" s="163"/>
      <c r="F81" s="92"/>
      <c r="G81" s="47"/>
      <c r="H81" s="47"/>
      <c r="U81" s="40" t="str">
        <f t="array" ref="U81">INDEX($C$20:$C$700,MATCH(0,COUNTIF($U$19:U80,$C$20:$C$700),0))</f>
        <v/>
      </c>
      <c r="V81" s="40">
        <f t="shared" si="1"/>
        <v>0</v>
      </c>
      <c r="W81" s="40" t="str">
        <f t="array" ref="W81">INDEX($B$20:$B$49,MATCH(0,COUNTIF($U$19:U80,$C$20:$C$700),0))</f>
        <v/>
      </c>
      <c r="X81" s="40">
        <f t="shared" si="2"/>
        <v>0</v>
      </c>
      <c r="Y81" s="155"/>
      <c r="Z81" s="40" t="str">
        <f t="array" ref="Z81">INDEX($D$20:$D$700,MATCH(0,COUNTIF($Z$19:Z80,$D$20:$D$700),0))</f>
        <v/>
      </c>
      <c r="AA81" s="40">
        <f t="shared" si="3"/>
        <v>0</v>
      </c>
      <c r="AB81" s="40" t="str">
        <f t="array" ref="AB81">INDEX($B$20:$B$49,MATCH(0,COUNTIF($Z$19:Z80,$D$20:$D$700),0))</f>
        <v/>
      </c>
      <c r="AC81" s="40">
        <f t="shared" si="4"/>
        <v>0</v>
      </c>
    </row>
    <row r="82" ht="15.75" customHeight="1">
      <c r="B82" s="170"/>
      <c r="C82" s="170"/>
      <c r="D82" s="163"/>
      <c r="F82" s="92"/>
      <c r="G82" s="47"/>
      <c r="H82" s="47"/>
      <c r="U82" s="40" t="str">
        <f t="array" ref="U82">INDEX($C$20:$C$700,MATCH(0,COUNTIF($U$19:U81,$C$20:$C$700),0))</f>
        <v/>
      </c>
      <c r="V82" s="40">
        <f t="shared" si="1"/>
        <v>0</v>
      </c>
      <c r="W82" s="40" t="str">
        <f t="array" ref="W82">INDEX($B$20:$B$49,MATCH(0,COUNTIF($U$19:U81,$C$20:$C$700),0))</f>
        <v/>
      </c>
      <c r="X82" s="40">
        <f t="shared" si="2"/>
        <v>0</v>
      </c>
      <c r="Y82" s="155"/>
      <c r="Z82" s="40" t="str">
        <f t="array" ref="Z82">INDEX($D$20:$D$700,MATCH(0,COUNTIF($Z$19:Z81,$D$20:$D$700),0))</f>
        <v/>
      </c>
      <c r="AA82" s="40">
        <f t="shared" si="3"/>
        <v>0</v>
      </c>
      <c r="AB82" s="40" t="str">
        <f t="array" ref="AB82">INDEX($B$20:$B$49,MATCH(0,COUNTIF($Z$19:Z81,$D$20:$D$700),0))</f>
        <v/>
      </c>
      <c r="AC82" s="40">
        <f t="shared" si="4"/>
        <v>0</v>
      </c>
    </row>
    <row r="83" ht="15.75" customHeight="1">
      <c r="B83" s="170"/>
      <c r="C83" s="170"/>
      <c r="D83" s="163"/>
      <c r="F83" s="92"/>
      <c r="G83" s="47"/>
      <c r="H83" s="47"/>
      <c r="U83" s="40" t="str">
        <f t="array" ref="U83">INDEX($C$20:$C$700,MATCH(0,COUNTIF($U$19:U82,$C$20:$C$700),0))</f>
        <v/>
      </c>
      <c r="V83" s="40">
        <f t="shared" si="1"/>
        <v>0</v>
      </c>
      <c r="W83" s="40" t="str">
        <f t="array" ref="W83">INDEX($B$20:$B$49,MATCH(0,COUNTIF($U$19:U82,$C$20:$C$700),0))</f>
        <v/>
      </c>
      <c r="X83" s="40">
        <f t="shared" si="2"/>
        <v>0</v>
      </c>
      <c r="Y83" s="155"/>
      <c r="Z83" s="40" t="str">
        <f t="array" ref="Z83">INDEX($D$20:$D$700,MATCH(0,COUNTIF($Z$19:Z82,$D$20:$D$700),0))</f>
        <v/>
      </c>
      <c r="AA83" s="40">
        <f t="shared" si="3"/>
        <v>0</v>
      </c>
      <c r="AB83" s="40" t="str">
        <f t="array" ref="AB83">INDEX($B$20:$B$49,MATCH(0,COUNTIF($Z$19:Z82,$D$20:$D$700),0))</f>
        <v/>
      </c>
      <c r="AC83" s="40">
        <f t="shared" si="4"/>
        <v>0</v>
      </c>
    </row>
    <row r="84" ht="15.75" customHeight="1">
      <c r="B84" s="170"/>
      <c r="C84" s="170"/>
      <c r="D84" s="163"/>
      <c r="F84" s="92"/>
      <c r="G84" s="47"/>
      <c r="H84" s="47"/>
      <c r="U84" s="40" t="str">
        <f t="array" ref="U84">INDEX($C$20:$C$700,MATCH(0,COUNTIF($U$19:U83,$C$20:$C$700),0))</f>
        <v/>
      </c>
      <c r="V84" s="40">
        <f t="shared" si="1"/>
        <v>0</v>
      </c>
      <c r="W84" s="40" t="str">
        <f t="array" ref="W84">INDEX($B$20:$B$49,MATCH(0,COUNTIF($U$19:U83,$C$20:$C$700),0))</f>
        <v/>
      </c>
      <c r="X84" s="40">
        <f t="shared" si="2"/>
        <v>0</v>
      </c>
      <c r="Y84" s="155"/>
      <c r="Z84" s="40" t="str">
        <f t="array" ref="Z84">INDEX($D$20:$D$700,MATCH(0,COUNTIF($Z$19:Z83,$D$20:$D$700),0))</f>
        <v/>
      </c>
      <c r="AA84" s="40">
        <f t="shared" si="3"/>
        <v>0</v>
      </c>
      <c r="AB84" s="40" t="str">
        <f t="array" ref="AB84">INDEX($B$20:$B$49,MATCH(0,COUNTIF($Z$19:Z83,$D$20:$D$700),0))</f>
        <v/>
      </c>
      <c r="AC84" s="40">
        <f t="shared" si="4"/>
        <v>0</v>
      </c>
    </row>
    <row r="85" ht="15.75" customHeight="1">
      <c r="B85" s="170"/>
      <c r="C85" s="170"/>
      <c r="D85" s="163"/>
      <c r="F85" s="92"/>
      <c r="G85" s="47"/>
      <c r="H85" s="47"/>
      <c r="U85" s="40" t="str">
        <f t="array" ref="U85">INDEX($C$20:$C$700,MATCH(0,COUNTIF($U$19:U84,$C$20:$C$700),0))</f>
        <v/>
      </c>
      <c r="V85" s="40">
        <f t="shared" si="1"/>
        <v>0</v>
      </c>
      <c r="W85" s="40" t="str">
        <f t="array" ref="W85">INDEX($B$20:$B$49,MATCH(0,COUNTIF($U$19:U84,$C$20:$C$700),0))</f>
        <v/>
      </c>
      <c r="X85" s="40">
        <f t="shared" si="2"/>
        <v>0</v>
      </c>
      <c r="Y85" s="155"/>
      <c r="Z85" s="40" t="str">
        <f t="array" ref="Z85">INDEX($D$20:$D$700,MATCH(0,COUNTIF($Z$19:Z84,$D$20:$D$700),0))</f>
        <v/>
      </c>
      <c r="AA85" s="40">
        <f t="shared" si="3"/>
        <v>0</v>
      </c>
      <c r="AB85" s="40" t="str">
        <f t="array" ref="AB85">INDEX($B$20:$B$49,MATCH(0,COUNTIF($Z$19:Z84,$D$20:$D$700),0))</f>
        <v/>
      </c>
      <c r="AC85" s="40">
        <f t="shared" si="4"/>
        <v>0</v>
      </c>
    </row>
    <row r="86" ht="15.75" customHeight="1">
      <c r="B86" s="170"/>
      <c r="C86" s="170"/>
      <c r="D86" s="163"/>
      <c r="F86" s="92"/>
      <c r="G86" s="47"/>
      <c r="H86" s="47"/>
      <c r="U86" s="40" t="str">
        <f t="array" ref="U86">INDEX($C$20:$C$700,MATCH(0,COUNTIF($U$19:U85,$C$20:$C$700),0))</f>
        <v/>
      </c>
      <c r="V86" s="40">
        <f t="shared" si="1"/>
        <v>0</v>
      </c>
      <c r="W86" s="40" t="str">
        <f t="array" ref="W86">INDEX($B$20:$B$49,MATCH(0,COUNTIF($U$19:U85,$C$20:$C$700),0))</f>
        <v/>
      </c>
      <c r="X86" s="40">
        <f t="shared" si="2"/>
        <v>0</v>
      </c>
      <c r="Y86" s="155"/>
      <c r="Z86" s="40" t="str">
        <f t="array" ref="Z86">INDEX($D$20:$D$700,MATCH(0,COUNTIF($Z$19:Z85,$D$20:$D$700),0))</f>
        <v/>
      </c>
      <c r="AA86" s="40">
        <f t="shared" si="3"/>
        <v>0</v>
      </c>
      <c r="AB86" s="40" t="str">
        <f t="array" ref="AB86">INDEX($B$20:$B$49,MATCH(0,COUNTIF($Z$19:Z85,$D$20:$D$700),0))</f>
        <v/>
      </c>
      <c r="AC86" s="40">
        <f t="shared" si="4"/>
        <v>0</v>
      </c>
    </row>
    <row r="87" ht="15.75" customHeight="1">
      <c r="B87" s="170"/>
      <c r="C87" s="170"/>
      <c r="D87" s="163"/>
      <c r="F87" s="92"/>
      <c r="G87" s="47"/>
      <c r="H87" s="47"/>
      <c r="U87" s="40" t="str">
        <f t="array" ref="U87">INDEX($C$20:$C$700,MATCH(0,COUNTIF($U$19:U86,$C$20:$C$700),0))</f>
        <v/>
      </c>
      <c r="V87" s="40">
        <f t="shared" si="1"/>
        <v>0</v>
      </c>
      <c r="W87" s="40" t="str">
        <f t="array" ref="W87">INDEX($B$20:$B$49,MATCH(0,COUNTIF($U$19:U86,$C$20:$C$700),0))</f>
        <v/>
      </c>
      <c r="X87" s="40">
        <f t="shared" si="2"/>
        <v>0</v>
      </c>
      <c r="Y87" s="155"/>
      <c r="Z87" s="40" t="str">
        <f t="array" ref="Z87">INDEX($D$20:$D$700,MATCH(0,COUNTIF($Z$19:Z86,$D$20:$D$700),0))</f>
        <v/>
      </c>
      <c r="AA87" s="40">
        <f t="shared" si="3"/>
        <v>0</v>
      </c>
      <c r="AB87" s="40" t="str">
        <f t="array" ref="AB87">INDEX($B$20:$B$49,MATCH(0,COUNTIF($Z$19:Z86,$D$20:$D$700),0))</f>
        <v/>
      </c>
      <c r="AC87" s="40">
        <f t="shared" si="4"/>
        <v>0</v>
      </c>
    </row>
    <row r="88" ht="15.75" customHeight="1">
      <c r="B88" s="170"/>
      <c r="C88" s="170"/>
      <c r="D88" s="163"/>
      <c r="F88" s="92"/>
      <c r="G88" s="47"/>
      <c r="H88" s="47"/>
      <c r="U88" s="40" t="str">
        <f t="array" ref="U88">INDEX($C$20:$C$700,MATCH(0,COUNTIF($U$19:U87,$C$20:$C$700),0))</f>
        <v/>
      </c>
      <c r="V88" s="40">
        <f t="shared" si="1"/>
        <v>0</v>
      </c>
      <c r="W88" s="40" t="str">
        <f t="array" ref="W88">INDEX($B$20:$B$49,MATCH(0,COUNTIF($U$19:U87,$C$20:$C$700),0))</f>
        <v/>
      </c>
      <c r="X88" s="40">
        <f t="shared" si="2"/>
        <v>0</v>
      </c>
      <c r="Y88" s="155"/>
      <c r="Z88" s="40" t="str">
        <f t="array" ref="Z88">INDEX($D$20:$D$700,MATCH(0,COUNTIF($Z$19:Z87,$D$20:$D$700),0))</f>
        <v/>
      </c>
      <c r="AA88" s="40">
        <f t="shared" si="3"/>
        <v>0</v>
      </c>
      <c r="AB88" s="40" t="str">
        <f t="array" ref="AB88">INDEX($B$20:$B$49,MATCH(0,COUNTIF($Z$19:Z87,$D$20:$D$700),0))</f>
        <v/>
      </c>
      <c r="AC88" s="40">
        <f t="shared" si="4"/>
        <v>0</v>
      </c>
    </row>
    <row r="89" ht="15.75" customHeight="1">
      <c r="B89" s="170"/>
      <c r="C89" s="170"/>
      <c r="D89" s="163"/>
      <c r="F89" s="92"/>
      <c r="G89" s="47"/>
      <c r="H89" s="47"/>
      <c r="U89" s="40" t="str">
        <f t="array" ref="U89">INDEX($C$20:$C$700,MATCH(0,COUNTIF($U$19:U88,$C$20:$C$700),0))</f>
        <v/>
      </c>
      <c r="V89" s="40">
        <f t="shared" si="1"/>
        <v>0</v>
      </c>
      <c r="W89" s="40" t="str">
        <f t="array" ref="W89">INDEX($B$20:$B$49,MATCH(0,COUNTIF($U$19:U88,$C$20:$C$700),0))</f>
        <v/>
      </c>
      <c r="X89" s="40">
        <f t="shared" si="2"/>
        <v>0</v>
      </c>
      <c r="Y89" s="155"/>
      <c r="Z89" s="40" t="str">
        <f t="array" ref="Z89">INDEX($D$20:$D$700,MATCH(0,COUNTIF($Z$19:Z88,$D$20:$D$700),0))</f>
        <v/>
      </c>
      <c r="AA89" s="40">
        <f t="shared" si="3"/>
        <v>0</v>
      </c>
      <c r="AB89" s="40" t="str">
        <f t="array" ref="AB89">INDEX($B$20:$B$49,MATCH(0,COUNTIF($Z$19:Z88,$D$20:$D$700),0))</f>
        <v/>
      </c>
      <c r="AC89" s="40">
        <f t="shared" si="4"/>
        <v>0</v>
      </c>
    </row>
    <row r="90" ht="15.75" customHeight="1">
      <c r="B90" s="170"/>
      <c r="C90" s="170"/>
      <c r="D90" s="163"/>
      <c r="F90" s="92"/>
      <c r="G90" s="47"/>
      <c r="H90" s="47"/>
      <c r="U90" s="40" t="str">
        <f t="array" ref="U90">INDEX($C$20:$C$700,MATCH(0,COUNTIF($U$19:U89,$C$20:$C$700),0))</f>
        <v/>
      </c>
      <c r="V90" s="40">
        <f t="shared" si="1"/>
        <v>0</v>
      </c>
      <c r="W90" s="40" t="str">
        <f t="array" ref="W90">INDEX($B$20:$B$49,MATCH(0,COUNTIF($U$19:U89,$C$20:$C$700),0))</f>
        <v/>
      </c>
      <c r="X90" s="40">
        <f t="shared" si="2"/>
        <v>0</v>
      </c>
      <c r="Y90" s="155"/>
      <c r="Z90" s="40" t="str">
        <f t="array" ref="Z90">INDEX($D$20:$D$700,MATCH(0,COUNTIF($Z$19:Z89,$D$20:$D$700),0))</f>
        <v/>
      </c>
      <c r="AA90" s="40">
        <f t="shared" si="3"/>
        <v>0</v>
      </c>
      <c r="AB90" s="40" t="str">
        <f t="array" ref="AB90">INDEX($B$20:$B$49,MATCH(0,COUNTIF($Z$19:Z89,$D$20:$D$700),0))</f>
        <v/>
      </c>
      <c r="AC90" s="40">
        <f t="shared" si="4"/>
        <v>0</v>
      </c>
    </row>
    <row r="91" ht="15.75" customHeight="1">
      <c r="B91" s="170"/>
      <c r="C91" s="170"/>
      <c r="D91" s="163"/>
      <c r="F91" s="92"/>
      <c r="G91" s="47"/>
      <c r="H91" s="47"/>
      <c r="U91" s="40" t="str">
        <f t="array" ref="U91">INDEX($C$20:$C$700,MATCH(0,COUNTIF($U$19:U90,$C$20:$C$700),0))</f>
        <v/>
      </c>
      <c r="V91" s="40">
        <f t="shared" si="1"/>
        <v>0</v>
      </c>
      <c r="W91" s="40" t="str">
        <f t="array" ref="W91">INDEX($B$20:$B$49,MATCH(0,COUNTIF($U$19:U90,$C$20:$C$700),0))</f>
        <v/>
      </c>
      <c r="X91" s="40">
        <f t="shared" si="2"/>
        <v>0</v>
      </c>
      <c r="Y91" s="155"/>
      <c r="Z91" s="40" t="str">
        <f t="array" ref="Z91">INDEX($D$20:$D$700,MATCH(0,COUNTIF($Z$19:Z90,$D$20:$D$700),0))</f>
        <v/>
      </c>
      <c r="AA91" s="40">
        <f t="shared" si="3"/>
        <v>0</v>
      </c>
      <c r="AB91" s="40" t="str">
        <f t="array" ref="AB91">INDEX($B$20:$B$49,MATCH(0,COUNTIF($Z$19:Z90,$D$20:$D$700),0))</f>
        <v/>
      </c>
      <c r="AC91" s="40">
        <f t="shared" si="4"/>
        <v>0</v>
      </c>
    </row>
    <row r="92" ht="15.75" customHeight="1">
      <c r="B92" s="170"/>
      <c r="C92" s="170"/>
      <c r="D92" s="163"/>
      <c r="F92" s="92"/>
      <c r="G92" s="47"/>
      <c r="H92" s="47"/>
      <c r="U92" s="40" t="str">
        <f t="array" ref="U92">INDEX($C$20:$C$700,MATCH(0,COUNTIF($U$19:U91,$C$20:$C$700),0))</f>
        <v/>
      </c>
      <c r="V92" s="40">
        <f t="shared" si="1"/>
        <v>0</v>
      </c>
      <c r="W92" s="40" t="str">
        <f t="array" ref="W92">INDEX($B$20:$B$49,MATCH(0,COUNTIF($U$19:U91,$C$20:$C$700),0))</f>
        <v/>
      </c>
      <c r="X92" s="40">
        <f t="shared" si="2"/>
        <v>0</v>
      </c>
      <c r="Y92" s="155"/>
      <c r="Z92" s="40" t="str">
        <f t="array" ref="Z92">INDEX($D$20:$D$700,MATCH(0,COUNTIF($Z$19:Z91,$D$20:$D$700),0))</f>
        <v/>
      </c>
      <c r="AA92" s="40">
        <f t="shared" si="3"/>
        <v>0</v>
      </c>
      <c r="AB92" s="40" t="str">
        <f t="array" ref="AB92">INDEX($B$20:$B$49,MATCH(0,COUNTIF($Z$19:Z91,$D$20:$D$700),0))</f>
        <v/>
      </c>
      <c r="AC92" s="40">
        <f t="shared" si="4"/>
        <v>0</v>
      </c>
    </row>
    <row r="93" ht="15.75" customHeight="1">
      <c r="B93" s="170"/>
      <c r="C93" s="170"/>
      <c r="D93" s="163"/>
      <c r="F93" s="92"/>
      <c r="G93" s="47"/>
      <c r="H93" s="47"/>
      <c r="U93" s="40" t="str">
        <f t="array" ref="U93">INDEX($C$20:$C$700,MATCH(0,COUNTIF($U$19:U92,$C$20:$C$700),0))</f>
        <v/>
      </c>
      <c r="V93" s="40">
        <f t="shared" si="1"/>
        <v>0</v>
      </c>
      <c r="W93" s="40" t="str">
        <f t="array" ref="W93">INDEX($B$20:$B$49,MATCH(0,COUNTIF($U$19:U92,$C$20:$C$700),0))</f>
        <v/>
      </c>
      <c r="X93" s="40">
        <f t="shared" si="2"/>
        <v>0</v>
      </c>
      <c r="Y93" s="155"/>
      <c r="Z93" s="40" t="str">
        <f t="array" ref="Z93">INDEX($D$20:$D$700,MATCH(0,COUNTIF($Z$19:Z92,$D$20:$D$700),0))</f>
        <v/>
      </c>
      <c r="AA93" s="40">
        <f t="shared" si="3"/>
        <v>0</v>
      </c>
      <c r="AB93" s="40" t="str">
        <f t="array" ref="AB93">INDEX($B$20:$B$49,MATCH(0,COUNTIF($Z$19:Z92,$D$20:$D$700),0))</f>
        <v/>
      </c>
      <c r="AC93" s="40">
        <f t="shared" si="4"/>
        <v>0</v>
      </c>
    </row>
    <row r="94" ht="15.75" customHeight="1">
      <c r="B94" s="170"/>
      <c r="C94" s="170"/>
      <c r="D94" s="163"/>
      <c r="F94" s="92"/>
      <c r="G94" s="47"/>
      <c r="H94" s="47"/>
      <c r="U94" s="40" t="str">
        <f t="array" ref="U94">INDEX($C$20:$C$700,MATCH(0,COUNTIF($U$19:U93,$C$20:$C$700),0))</f>
        <v/>
      </c>
      <c r="V94" s="40">
        <f t="shared" si="1"/>
        <v>0</v>
      </c>
      <c r="W94" s="40" t="str">
        <f t="array" ref="W94">INDEX($B$20:$B$49,MATCH(0,COUNTIF($U$19:U93,$C$20:$C$700),0))</f>
        <v/>
      </c>
      <c r="X94" s="40">
        <f t="shared" si="2"/>
        <v>0</v>
      </c>
      <c r="Y94" s="155"/>
      <c r="Z94" s="40" t="str">
        <f t="array" ref="Z94">INDEX($D$20:$D$700,MATCH(0,COUNTIF($Z$19:Z93,$D$20:$D$700),0))</f>
        <v/>
      </c>
      <c r="AA94" s="40">
        <f t="shared" si="3"/>
        <v>0</v>
      </c>
      <c r="AB94" s="40" t="str">
        <f t="array" ref="AB94">INDEX($B$20:$B$49,MATCH(0,COUNTIF($Z$19:Z93,$D$20:$D$700),0))</f>
        <v/>
      </c>
      <c r="AC94" s="40">
        <f t="shared" si="4"/>
        <v>0</v>
      </c>
    </row>
    <row r="95" ht="15.75" customHeight="1">
      <c r="B95" s="170"/>
      <c r="C95" s="170"/>
      <c r="D95" s="163"/>
      <c r="F95" s="92"/>
      <c r="G95" s="47"/>
      <c r="H95" s="47"/>
      <c r="U95" s="40" t="str">
        <f t="array" ref="U95">INDEX($C$20:$C$700,MATCH(0,COUNTIF($U$19:U94,$C$20:$C$700),0))</f>
        <v/>
      </c>
      <c r="V95" s="40">
        <f t="shared" si="1"/>
        <v>0</v>
      </c>
      <c r="W95" s="40" t="str">
        <f t="array" ref="W95">INDEX($B$20:$B$49,MATCH(0,COUNTIF($U$19:U94,$C$20:$C$700),0))</f>
        <v/>
      </c>
      <c r="X95" s="40">
        <f t="shared" si="2"/>
        <v>0</v>
      </c>
      <c r="Y95" s="155"/>
      <c r="Z95" s="40" t="str">
        <f t="array" ref="Z95">INDEX($D$20:$D$700,MATCH(0,COUNTIF($Z$19:Z94,$D$20:$D$700),0))</f>
        <v/>
      </c>
      <c r="AA95" s="40">
        <f t="shared" si="3"/>
        <v>0</v>
      </c>
      <c r="AB95" s="40" t="str">
        <f t="array" ref="AB95">INDEX($B$20:$B$49,MATCH(0,COUNTIF($Z$19:Z94,$D$20:$D$700),0))</f>
        <v/>
      </c>
      <c r="AC95" s="40">
        <f t="shared" si="4"/>
        <v>0</v>
      </c>
    </row>
    <row r="96" ht="15.75" customHeight="1">
      <c r="B96" s="170"/>
      <c r="C96" s="170"/>
      <c r="D96" s="163"/>
      <c r="F96" s="92"/>
      <c r="G96" s="47"/>
      <c r="H96" s="47"/>
      <c r="U96" s="40" t="str">
        <f t="array" ref="U96">INDEX($C$20:$C$700,MATCH(0,COUNTIF($U$19:U95,$C$20:$C$700),0))</f>
        <v/>
      </c>
      <c r="V96" s="40">
        <f t="shared" si="1"/>
        <v>0</v>
      </c>
      <c r="W96" s="40" t="str">
        <f t="array" ref="W96">INDEX($B$20:$B$49,MATCH(0,COUNTIF($U$19:U95,$C$20:$C$700),0))</f>
        <v/>
      </c>
      <c r="X96" s="40">
        <f t="shared" si="2"/>
        <v>0</v>
      </c>
      <c r="Y96" s="155"/>
      <c r="Z96" s="40" t="str">
        <f t="array" ref="Z96">INDEX($D$20:$D$700,MATCH(0,COUNTIF($Z$19:Z95,$D$20:$D$700),0))</f>
        <v/>
      </c>
      <c r="AA96" s="40">
        <f t="shared" si="3"/>
        <v>0</v>
      </c>
      <c r="AB96" s="40" t="str">
        <f t="array" ref="AB96">INDEX($B$20:$B$49,MATCH(0,COUNTIF($Z$19:Z95,$D$20:$D$700),0))</f>
        <v/>
      </c>
      <c r="AC96" s="40">
        <f t="shared" si="4"/>
        <v>0</v>
      </c>
    </row>
    <row r="97" ht="15.75" customHeight="1">
      <c r="B97" s="170"/>
      <c r="C97" s="170"/>
      <c r="D97" s="163"/>
      <c r="F97" s="92"/>
      <c r="G97" s="47"/>
      <c r="H97" s="47"/>
      <c r="U97" s="40" t="str">
        <f t="array" ref="U97">INDEX($C$20:$C$700,MATCH(0,COUNTIF($U$19:U96,$C$20:$C$700),0))</f>
        <v/>
      </c>
      <c r="V97" s="40">
        <f t="shared" si="1"/>
        <v>0</v>
      </c>
      <c r="W97" s="40" t="str">
        <f t="array" ref="W97">INDEX($B$20:$B$49,MATCH(0,COUNTIF($U$19:U96,$C$20:$C$700),0))</f>
        <v/>
      </c>
      <c r="X97" s="40">
        <f t="shared" si="2"/>
        <v>0</v>
      </c>
      <c r="Y97" s="155"/>
      <c r="Z97" s="40" t="str">
        <f t="array" ref="Z97">INDEX($D$20:$D$700,MATCH(0,COUNTIF($Z$19:Z96,$D$20:$D$700),0))</f>
        <v/>
      </c>
      <c r="AA97" s="40">
        <f t="shared" si="3"/>
        <v>0</v>
      </c>
      <c r="AB97" s="40" t="str">
        <f t="array" ref="AB97">INDEX($B$20:$B$49,MATCH(0,COUNTIF($Z$19:Z96,$D$20:$D$700),0))</f>
        <v/>
      </c>
      <c r="AC97" s="40">
        <f t="shared" si="4"/>
        <v>0</v>
      </c>
    </row>
    <row r="98" ht="15.75" customHeight="1">
      <c r="B98" s="170"/>
      <c r="C98" s="170"/>
      <c r="D98" s="163"/>
      <c r="F98" s="92"/>
      <c r="G98" s="47"/>
      <c r="H98" s="47"/>
      <c r="U98" s="40" t="str">
        <f t="array" ref="U98">INDEX($C$20:$C$700,MATCH(0,COUNTIF($U$19:U97,$C$20:$C$700),0))</f>
        <v/>
      </c>
      <c r="V98" s="40">
        <f t="shared" si="1"/>
        <v>0</v>
      </c>
      <c r="W98" s="40" t="str">
        <f t="array" ref="W98">INDEX($B$20:$B$49,MATCH(0,COUNTIF($U$19:U97,$C$20:$C$700),0))</f>
        <v/>
      </c>
      <c r="X98" s="40">
        <f t="shared" si="2"/>
        <v>0</v>
      </c>
      <c r="Y98" s="155"/>
      <c r="Z98" s="40" t="str">
        <f t="array" ref="Z98">INDEX($D$20:$D$700,MATCH(0,COUNTIF($Z$19:Z97,$D$20:$D$700),0))</f>
        <v/>
      </c>
      <c r="AA98" s="40">
        <f t="shared" si="3"/>
        <v>0</v>
      </c>
      <c r="AB98" s="40" t="str">
        <f t="array" ref="AB98">INDEX($B$20:$B$49,MATCH(0,COUNTIF($Z$19:Z97,$D$20:$D$700),0))</f>
        <v/>
      </c>
      <c r="AC98" s="40">
        <f t="shared" si="4"/>
        <v>0</v>
      </c>
    </row>
    <row r="99" ht="15.75" customHeight="1">
      <c r="B99" s="170"/>
      <c r="C99" s="170"/>
      <c r="D99" s="163"/>
      <c r="F99" s="92"/>
      <c r="G99" s="47"/>
      <c r="H99" s="47"/>
      <c r="U99" s="40" t="str">
        <f t="array" ref="U99">INDEX($C$20:$C$700,MATCH(0,COUNTIF($U$19:U98,$C$20:$C$700),0))</f>
        <v/>
      </c>
      <c r="V99" s="40">
        <f t="shared" si="1"/>
        <v>0</v>
      </c>
      <c r="W99" s="40" t="str">
        <f t="array" ref="W99">INDEX($B$20:$B$49,MATCH(0,COUNTIF($U$19:U98,$C$20:$C$700),0))</f>
        <v/>
      </c>
      <c r="X99" s="40">
        <f t="shared" si="2"/>
        <v>0</v>
      </c>
      <c r="Y99" s="155"/>
      <c r="Z99" s="40" t="str">
        <f t="array" ref="Z99">INDEX($D$20:$D$700,MATCH(0,COUNTIF($Z$19:Z98,$D$20:$D$700),0))</f>
        <v/>
      </c>
      <c r="AA99" s="40">
        <f t="shared" si="3"/>
        <v>0</v>
      </c>
      <c r="AB99" s="40" t="str">
        <f t="array" ref="AB99">INDEX($B$20:$B$49,MATCH(0,COUNTIF($Z$19:Z98,$D$20:$D$700),0))</f>
        <v/>
      </c>
      <c r="AC99" s="40">
        <f t="shared" si="4"/>
        <v>0</v>
      </c>
    </row>
    <row r="100" ht="15.75" customHeight="1">
      <c r="B100" s="170"/>
      <c r="C100" s="170"/>
      <c r="D100" s="163"/>
      <c r="F100" s="92"/>
      <c r="G100" s="47"/>
      <c r="H100" s="47"/>
      <c r="U100" s="40" t="str">
        <f t="array" ref="U100">INDEX($C$20:$C$700,MATCH(0,COUNTIF($U$19:U99,$C$20:$C$700),0))</f>
        <v/>
      </c>
      <c r="V100" s="40">
        <f t="shared" si="1"/>
        <v>0</v>
      </c>
      <c r="W100" s="40" t="str">
        <f t="array" ref="W100">INDEX($B$20:$B$49,MATCH(0,COUNTIF($U$19:U99,$C$20:$C$700),0))</f>
        <v/>
      </c>
      <c r="X100" s="40">
        <f t="shared" si="2"/>
        <v>0</v>
      </c>
      <c r="Y100" s="155"/>
      <c r="Z100" s="40" t="str">
        <f t="array" ref="Z100">INDEX($D$20:$D$700,MATCH(0,COUNTIF($Z$19:Z99,$D$20:$D$700),0))</f>
        <v/>
      </c>
      <c r="AA100" s="40">
        <f t="shared" si="3"/>
        <v>0</v>
      </c>
      <c r="AB100" s="40" t="str">
        <f t="array" ref="AB100">INDEX($B$20:$B$49,MATCH(0,COUNTIF($Z$19:Z99,$D$20:$D$700),0))</f>
        <v/>
      </c>
      <c r="AC100" s="40">
        <f t="shared" si="4"/>
        <v>0</v>
      </c>
    </row>
    <row r="101" ht="15.75" customHeight="1">
      <c r="B101" s="170"/>
      <c r="C101" s="170"/>
      <c r="D101" s="163"/>
      <c r="F101" s="92"/>
      <c r="G101" s="47"/>
      <c r="H101" s="47"/>
      <c r="U101" s="40" t="str">
        <f t="array" ref="U101">INDEX($C$20:$C$700,MATCH(0,COUNTIF($U$19:U100,$C$20:$C$700),0))</f>
        <v/>
      </c>
      <c r="V101" s="40">
        <f t="shared" si="1"/>
        <v>0</v>
      </c>
      <c r="W101" s="40" t="str">
        <f t="array" ref="W101">INDEX($B$20:$B$49,MATCH(0,COUNTIF($U$19:U100,$C$20:$C$700),0))</f>
        <v/>
      </c>
      <c r="X101" s="40">
        <f t="shared" si="2"/>
        <v>0</v>
      </c>
      <c r="Y101" s="155"/>
      <c r="Z101" s="40" t="str">
        <f t="array" ref="Z101">INDEX($D$20:$D$700,MATCH(0,COUNTIF($Z$19:Z100,$D$20:$D$700),0))</f>
        <v/>
      </c>
      <c r="AA101" s="40">
        <f t="shared" si="3"/>
        <v>0</v>
      </c>
      <c r="AB101" s="40" t="str">
        <f t="array" ref="AB101">INDEX($B$20:$B$49,MATCH(0,COUNTIF($Z$19:Z100,$D$20:$D$700),0))</f>
        <v/>
      </c>
      <c r="AC101" s="40">
        <f t="shared" si="4"/>
        <v>0</v>
      </c>
    </row>
    <row r="102" ht="15.75" customHeight="1">
      <c r="B102" s="170"/>
      <c r="C102" s="170"/>
      <c r="D102" s="163"/>
      <c r="F102" s="92"/>
      <c r="G102" s="47"/>
      <c r="H102" s="47"/>
      <c r="U102" s="40" t="str">
        <f t="array" ref="U102">INDEX($C$20:$C$700,MATCH(0,COUNTIF($U$19:U101,$C$20:$C$700),0))</f>
        <v/>
      </c>
      <c r="V102" s="40">
        <f t="shared" si="1"/>
        <v>0</v>
      </c>
      <c r="W102" s="40" t="str">
        <f t="array" ref="W102">INDEX($B$20:$B$49,MATCH(0,COUNTIF($U$19:U101,$C$20:$C$700),0))</f>
        <v/>
      </c>
      <c r="X102" s="40">
        <f t="shared" si="2"/>
        <v>0</v>
      </c>
      <c r="Y102" s="155"/>
      <c r="Z102" s="40" t="str">
        <f t="array" ref="Z102">INDEX($D$20:$D$700,MATCH(0,COUNTIF($Z$19:Z101,$D$20:$D$700),0))</f>
        <v/>
      </c>
      <c r="AA102" s="40">
        <f t="shared" si="3"/>
        <v>0</v>
      </c>
      <c r="AB102" s="40" t="str">
        <f t="array" ref="AB102">INDEX($B$20:$B$49,MATCH(0,COUNTIF($Z$19:Z101,$D$20:$D$700),0))</f>
        <v/>
      </c>
      <c r="AC102" s="40">
        <f t="shared" si="4"/>
        <v>0</v>
      </c>
    </row>
    <row r="103" ht="15.75" customHeight="1">
      <c r="B103" s="170"/>
      <c r="C103" s="170"/>
      <c r="D103" s="163"/>
      <c r="F103" s="92"/>
      <c r="G103" s="47"/>
      <c r="H103" s="47"/>
      <c r="U103" s="40" t="str">
        <f t="array" ref="U103">INDEX($C$20:$C$700,MATCH(0,COUNTIF($U$19:U102,$C$20:$C$700),0))</f>
        <v/>
      </c>
      <c r="V103" s="40">
        <f t="shared" si="1"/>
        <v>0</v>
      </c>
      <c r="W103" s="40" t="str">
        <f t="array" ref="W103">INDEX($B$20:$B$49,MATCH(0,COUNTIF($U$19:U102,$C$20:$C$700),0))</f>
        <v/>
      </c>
      <c r="X103" s="40">
        <f t="shared" si="2"/>
        <v>0</v>
      </c>
      <c r="Y103" s="155"/>
      <c r="Z103" s="40" t="str">
        <f t="array" ref="Z103">INDEX($D$20:$D$700,MATCH(0,COUNTIF($Z$19:Z102,$D$20:$D$700),0))</f>
        <v/>
      </c>
      <c r="AA103" s="40">
        <f t="shared" si="3"/>
        <v>0</v>
      </c>
      <c r="AB103" s="40" t="str">
        <f t="array" ref="AB103">INDEX($B$20:$B$49,MATCH(0,COUNTIF($Z$19:Z102,$D$20:$D$700),0))</f>
        <v/>
      </c>
      <c r="AC103" s="40">
        <f t="shared" si="4"/>
        <v>0</v>
      </c>
    </row>
    <row r="104" ht="15.75" customHeight="1">
      <c r="B104" s="170"/>
      <c r="C104" s="170"/>
      <c r="D104" s="163"/>
      <c r="F104" s="92"/>
      <c r="G104" s="47"/>
      <c r="H104" s="47"/>
      <c r="U104" s="40" t="str">
        <f t="array" ref="U104">INDEX($C$20:$C$700,MATCH(0,COUNTIF($U$19:U103,$C$20:$C$700),0))</f>
        <v/>
      </c>
      <c r="V104" s="40">
        <f t="shared" si="1"/>
        <v>0</v>
      </c>
      <c r="W104" s="40" t="str">
        <f t="array" ref="W104">INDEX($B$20:$B$49,MATCH(0,COUNTIF($U$19:U103,$C$20:$C$700),0))</f>
        <v/>
      </c>
      <c r="X104" s="40">
        <f t="shared" si="2"/>
        <v>0</v>
      </c>
      <c r="Y104" s="155"/>
      <c r="Z104" s="40" t="str">
        <f t="array" ref="Z104">INDEX($D$20:$D$700,MATCH(0,COUNTIF($Z$19:Z103,$D$20:$D$700),0))</f>
        <v/>
      </c>
      <c r="AA104" s="40">
        <f t="shared" si="3"/>
        <v>0</v>
      </c>
      <c r="AB104" s="40" t="str">
        <f t="array" ref="AB104">INDEX($B$20:$B$49,MATCH(0,COUNTIF($Z$19:Z103,$D$20:$D$700),0))</f>
        <v/>
      </c>
      <c r="AC104" s="40">
        <f t="shared" si="4"/>
        <v>0</v>
      </c>
    </row>
    <row r="105" ht="15.75" customHeight="1">
      <c r="B105" s="170"/>
      <c r="C105" s="170"/>
      <c r="D105" s="163"/>
      <c r="F105" s="92"/>
      <c r="G105" s="47"/>
      <c r="H105" s="47"/>
      <c r="U105" s="40" t="str">
        <f t="array" ref="U105">INDEX($C$20:$C$700,MATCH(0,COUNTIF($U$19:U104,$C$20:$C$700),0))</f>
        <v/>
      </c>
      <c r="V105" s="40">
        <f t="shared" si="1"/>
        <v>0</v>
      </c>
      <c r="W105" s="40" t="str">
        <f t="array" ref="W105">INDEX($B$20:$B$49,MATCH(0,COUNTIF($U$19:U104,$C$20:$C$700),0))</f>
        <v/>
      </c>
      <c r="X105" s="40">
        <f t="shared" si="2"/>
        <v>0</v>
      </c>
      <c r="Y105" s="155"/>
      <c r="Z105" s="40" t="str">
        <f t="array" ref="Z105">INDEX($D$20:$D$700,MATCH(0,COUNTIF($Z$19:Z104,$D$20:$D$700),0))</f>
        <v/>
      </c>
      <c r="AA105" s="40">
        <f t="shared" si="3"/>
        <v>0</v>
      </c>
      <c r="AB105" s="40" t="str">
        <f t="array" ref="AB105">INDEX($B$20:$B$49,MATCH(0,COUNTIF($Z$19:Z104,$D$20:$D$700),0))</f>
        <v/>
      </c>
      <c r="AC105" s="40">
        <f t="shared" si="4"/>
        <v>0</v>
      </c>
    </row>
    <row r="106" ht="15.75" customHeight="1">
      <c r="B106" s="170"/>
      <c r="C106" s="170"/>
      <c r="D106" s="163"/>
      <c r="F106" s="92"/>
      <c r="G106" s="47"/>
      <c r="H106" s="47"/>
      <c r="U106" s="40" t="str">
        <f t="array" ref="U106">INDEX($C$20:$C$700,MATCH(0,COUNTIF($U$19:U105,$C$20:$C$700),0))</f>
        <v/>
      </c>
      <c r="V106" s="40">
        <f t="shared" si="1"/>
        <v>0</v>
      </c>
      <c r="W106" s="40" t="str">
        <f t="array" ref="W106">INDEX($B$20:$B$49,MATCH(0,COUNTIF($U$19:U105,$C$20:$C$700),0))</f>
        <v/>
      </c>
      <c r="X106" s="40">
        <f t="shared" si="2"/>
        <v>0</v>
      </c>
      <c r="Y106" s="155"/>
      <c r="Z106" s="40" t="str">
        <f t="array" ref="Z106">INDEX($D$20:$D$700,MATCH(0,COUNTIF($Z$19:Z105,$D$20:$D$700),0))</f>
        <v/>
      </c>
      <c r="AA106" s="40">
        <f t="shared" si="3"/>
        <v>0</v>
      </c>
      <c r="AB106" s="40" t="str">
        <f t="array" ref="AB106">INDEX($B$20:$B$49,MATCH(0,COUNTIF($Z$19:Z105,$D$20:$D$700),0))</f>
        <v/>
      </c>
      <c r="AC106" s="40">
        <f t="shared" si="4"/>
        <v>0</v>
      </c>
    </row>
    <row r="107" ht="15.75" customHeight="1">
      <c r="B107" s="170"/>
      <c r="C107" s="170"/>
      <c r="D107" s="163"/>
      <c r="F107" s="92"/>
      <c r="G107" s="47"/>
      <c r="H107" s="47"/>
      <c r="U107" s="40" t="str">
        <f t="array" ref="U107">INDEX($C$20:$C$700,MATCH(0,COUNTIF($U$19:U106,$C$20:$C$700),0))</f>
        <v/>
      </c>
      <c r="V107" s="40">
        <f t="shared" si="1"/>
        <v>0</v>
      </c>
      <c r="W107" s="40" t="str">
        <f t="array" ref="W107">INDEX($B$20:$B$49,MATCH(0,COUNTIF($U$19:U106,$C$20:$C$700),0))</f>
        <v/>
      </c>
      <c r="X107" s="40">
        <f t="shared" si="2"/>
        <v>0</v>
      </c>
      <c r="Y107" s="155"/>
      <c r="Z107" s="40" t="str">
        <f t="array" ref="Z107">INDEX($D$20:$D$700,MATCH(0,COUNTIF($Z$19:Z106,$D$20:$D$700),0))</f>
        <v/>
      </c>
      <c r="AA107" s="40">
        <f t="shared" si="3"/>
        <v>0</v>
      </c>
      <c r="AB107" s="40" t="str">
        <f t="array" ref="AB107">INDEX($B$20:$B$49,MATCH(0,COUNTIF($Z$19:Z106,$D$20:$D$700),0))</f>
        <v/>
      </c>
      <c r="AC107" s="40">
        <f t="shared" si="4"/>
        <v>0</v>
      </c>
    </row>
    <row r="108" ht="15.75" customHeight="1">
      <c r="B108" s="170"/>
      <c r="C108" s="170"/>
      <c r="D108" s="163"/>
      <c r="F108" s="92"/>
      <c r="G108" s="47"/>
      <c r="H108" s="47"/>
      <c r="U108" s="40" t="str">
        <f t="array" ref="U108">INDEX($C$20:$C$700,MATCH(0,COUNTIF($U$19:U107,$C$20:$C$700),0))</f>
        <v/>
      </c>
      <c r="V108" s="40">
        <f t="shared" si="1"/>
        <v>0</v>
      </c>
      <c r="W108" s="40" t="str">
        <f t="array" ref="W108">INDEX($B$20:$B$49,MATCH(0,COUNTIF($U$19:U107,$C$20:$C$700),0))</f>
        <v/>
      </c>
      <c r="X108" s="40">
        <f t="shared" si="2"/>
        <v>0</v>
      </c>
      <c r="Y108" s="155"/>
      <c r="Z108" s="40" t="str">
        <f t="array" ref="Z108">INDEX($D$20:$D$700,MATCH(0,COUNTIF($Z$19:Z107,$D$20:$D$700),0))</f>
        <v/>
      </c>
      <c r="AA108" s="40">
        <f t="shared" si="3"/>
        <v>0</v>
      </c>
      <c r="AB108" s="40" t="str">
        <f t="array" ref="AB108">INDEX($B$20:$B$49,MATCH(0,COUNTIF($Z$19:Z107,$D$20:$D$700),0))</f>
        <v/>
      </c>
      <c r="AC108" s="40">
        <f t="shared" si="4"/>
        <v>0</v>
      </c>
    </row>
    <row r="109" ht="15.75" customHeight="1">
      <c r="B109" s="170"/>
      <c r="C109" s="170"/>
      <c r="D109" s="163"/>
      <c r="F109" s="92"/>
      <c r="G109" s="47"/>
      <c r="H109" s="47"/>
      <c r="U109" s="40" t="str">
        <f t="array" ref="U109">INDEX($C$20:$C$700,MATCH(0,COUNTIF($U$19:U108,$C$20:$C$700),0))</f>
        <v/>
      </c>
      <c r="V109" s="40">
        <f t="shared" si="1"/>
        <v>0</v>
      </c>
      <c r="W109" s="40" t="str">
        <f t="array" ref="W109">INDEX($B$20:$B$49,MATCH(0,COUNTIF($U$19:U108,$C$20:$C$700),0))</f>
        <v/>
      </c>
      <c r="X109" s="40">
        <f t="shared" si="2"/>
        <v>0</v>
      </c>
      <c r="Y109" s="155"/>
      <c r="Z109" s="40" t="str">
        <f t="array" ref="Z109">INDEX($D$20:$D$700,MATCH(0,COUNTIF($Z$19:Z108,$D$20:$D$700),0))</f>
        <v/>
      </c>
      <c r="AA109" s="40">
        <f t="shared" si="3"/>
        <v>0</v>
      </c>
      <c r="AB109" s="40" t="str">
        <f t="array" ref="AB109">INDEX($B$20:$B$49,MATCH(0,COUNTIF($Z$19:Z108,$D$20:$D$700),0))</f>
        <v/>
      </c>
      <c r="AC109" s="40">
        <f t="shared" si="4"/>
        <v>0</v>
      </c>
    </row>
    <row r="110" ht="15.75" customHeight="1">
      <c r="B110" s="170"/>
      <c r="C110" s="170"/>
      <c r="D110" s="163"/>
      <c r="F110" s="92"/>
      <c r="G110" s="47"/>
      <c r="H110" s="47"/>
      <c r="U110" s="40" t="str">
        <f t="array" ref="U110">INDEX($C$20:$C$700,MATCH(0,COUNTIF($U$19:U109,$C$20:$C$700),0))</f>
        <v/>
      </c>
      <c r="V110" s="40">
        <f t="shared" si="1"/>
        <v>0</v>
      </c>
      <c r="W110" s="40" t="str">
        <f t="array" ref="W110">INDEX($B$20:$B$49,MATCH(0,COUNTIF($U$19:U109,$C$20:$C$700),0))</f>
        <v/>
      </c>
      <c r="X110" s="40">
        <f t="shared" si="2"/>
        <v>0</v>
      </c>
      <c r="Y110" s="155"/>
      <c r="Z110" s="40" t="str">
        <f t="array" ref="Z110">INDEX($D$20:$D$700,MATCH(0,COUNTIF($Z$19:Z109,$D$20:$D$700),0))</f>
        <v/>
      </c>
      <c r="AA110" s="40">
        <f t="shared" si="3"/>
        <v>0</v>
      </c>
      <c r="AB110" s="40" t="str">
        <f t="array" ref="AB110">INDEX($B$20:$B$49,MATCH(0,COUNTIF($Z$19:Z109,$D$20:$D$700),0))</f>
        <v/>
      </c>
      <c r="AC110" s="40">
        <f t="shared" si="4"/>
        <v>0</v>
      </c>
    </row>
    <row r="111" ht="15.75" customHeight="1">
      <c r="B111" s="170"/>
      <c r="C111" s="170"/>
      <c r="D111" s="163"/>
      <c r="F111" s="92"/>
      <c r="G111" s="47"/>
      <c r="H111" s="47"/>
      <c r="U111" s="40" t="str">
        <f t="array" ref="U111">INDEX($C$20:$C$700,MATCH(0,COUNTIF($U$19:U110,$C$20:$C$700),0))</f>
        <v/>
      </c>
      <c r="V111" s="40">
        <f t="shared" si="1"/>
        <v>0</v>
      </c>
      <c r="W111" s="40" t="str">
        <f t="array" ref="W111">INDEX($B$20:$B$49,MATCH(0,COUNTIF($U$19:U110,$C$20:$C$700),0))</f>
        <v/>
      </c>
      <c r="X111" s="40">
        <f t="shared" si="2"/>
        <v>0</v>
      </c>
      <c r="Y111" s="155"/>
      <c r="Z111" s="40" t="str">
        <f t="array" ref="Z111">INDEX($D$20:$D$700,MATCH(0,COUNTIF($Z$19:Z110,$D$20:$D$700),0))</f>
        <v/>
      </c>
      <c r="AA111" s="40">
        <f t="shared" si="3"/>
        <v>0</v>
      </c>
      <c r="AB111" s="40" t="str">
        <f t="array" ref="AB111">INDEX($B$20:$B$49,MATCH(0,COUNTIF($Z$19:Z110,$D$20:$D$700),0))</f>
        <v/>
      </c>
      <c r="AC111" s="40">
        <f t="shared" si="4"/>
        <v>0</v>
      </c>
    </row>
    <row r="112" ht="15.75" customHeight="1">
      <c r="B112" s="170"/>
      <c r="C112" s="170"/>
      <c r="D112" s="163"/>
      <c r="F112" s="92"/>
      <c r="G112" s="47"/>
      <c r="H112" s="47"/>
      <c r="U112" s="40" t="str">
        <f t="array" ref="U112">INDEX($C$20:$C$700,MATCH(0,COUNTIF($U$19:U111,$C$20:$C$700),0))</f>
        <v/>
      </c>
      <c r="V112" s="40">
        <f t="shared" si="1"/>
        <v>0</v>
      </c>
      <c r="W112" s="40" t="str">
        <f t="array" ref="W112">INDEX($B$20:$B$49,MATCH(0,COUNTIF($U$19:U111,$C$20:$C$700),0))</f>
        <v/>
      </c>
      <c r="X112" s="40">
        <f t="shared" si="2"/>
        <v>0</v>
      </c>
      <c r="Y112" s="155"/>
      <c r="Z112" s="40" t="str">
        <f t="array" ref="Z112">INDEX($D$20:$D$700,MATCH(0,COUNTIF($Z$19:Z111,$D$20:$D$700),0))</f>
        <v/>
      </c>
      <c r="AA112" s="40">
        <f t="shared" si="3"/>
        <v>0</v>
      </c>
      <c r="AB112" s="40" t="str">
        <f t="array" ref="AB112">INDEX($B$20:$B$49,MATCH(0,COUNTIF($Z$19:Z111,$D$20:$D$700),0))</f>
        <v/>
      </c>
      <c r="AC112" s="40">
        <f t="shared" si="4"/>
        <v>0</v>
      </c>
    </row>
    <row r="113" ht="15.75" customHeight="1">
      <c r="B113" s="170"/>
      <c r="C113" s="170"/>
      <c r="D113" s="163"/>
      <c r="F113" s="92"/>
      <c r="G113" s="47"/>
      <c r="H113" s="47"/>
      <c r="U113" s="40" t="str">
        <f t="array" ref="U113">INDEX($C$20:$C$700,MATCH(0,COUNTIF($U$19:U112,$C$20:$C$700),0))</f>
        <v/>
      </c>
      <c r="V113" s="40">
        <f t="shared" si="1"/>
        <v>0</v>
      </c>
      <c r="W113" s="40" t="str">
        <f t="array" ref="W113">INDEX($B$20:$B$49,MATCH(0,COUNTIF($U$19:U112,$C$20:$C$700),0))</f>
        <v/>
      </c>
      <c r="X113" s="40">
        <f t="shared" si="2"/>
        <v>0</v>
      </c>
      <c r="Y113" s="155"/>
      <c r="Z113" s="40" t="str">
        <f t="array" ref="Z113">INDEX($D$20:$D$700,MATCH(0,COUNTIF($Z$19:Z112,$D$20:$D$700),0))</f>
        <v/>
      </c>
      <c r="AA113" s="40">
        <f t="shared" si="3"/>
        <v>0</v>
      </c>
      <c r="AB113" s="40" t="str">
        <f t="array" ref="AB113">INDEX($B$20:$B$49,MATCH(0,COUNTIF($Z$19:Z112,$D$20:$D$700),0))</f>
        <v/>
      </c>
      <c r="AC113" s="40">
        <f t="shared" si="4"/>
        <v>0</v>
      </c>
    </row>
    <row r="114" ht="15.75" customHeight="1">
      <c r="B114" s="170"/>
      <c r="C114" s="170"/>
      <c r="D114" s="163"/>
      <c r="F114" s="92"/>
      <c r="G114" s="47"/>
      <c r="H114" s="47"/>
      <c r="U114" s="40" t="str">
        <f t="array" ref="U114">INDEX($C$20:$C$700,MATCH(0,COUNTIF($U$19:U113,$C$20:$C$700),0))</f>
        <v/>
      </c>
      <c r="V114" s="40">
        <f t="shared" si="1"/>
        <v>0</v>
      </c>
      <c r="W114" s="40" t="str">
        <f t="array" ref="W114">INDEX($B$20:$B$49,MATCH(0,COUNTIF($U$19:U113,$C$20:$C$700),0))</f>
        <v/>
      </c>
      <c r="X114" s="40">
        <f t="shared" si="2"/>
        <v>0</v>
      </c>
      <c r="Y114" s="155"/>
      <c r="Z114" s="40" t="str">
        <f t="array" ref="Z114">INDEX($D$20:$D$700,MATCH(0,COUNTIF($Z$19:Z113,$D$20:$D$700),0))</f>
        <v/>
      </c>
      <c r="AA114" s="40">
        <f t="shared" si="3"/>
        <v>0</v>
      </c>
      <c r="AB114" s="40" t="str">
        <f t="array" ref="AB114">INDEX($B$20:$B$49,MATCH(0,COUNTIF($Z$19:Z113,$D$20:$D$700),0))</f>
        <v/>
      </c>
      <c r="AC114" s="40">
        <f t="shared" si="4"/>
        <v>0</v>
      </c>
    </row>
    <row r="115" ht="15.75" customHeight="1">
      <c r="B115" s="170"/>
      <c r="C115" s="170"/>
      <c r="D115" s="163"/>
      <c r="F115" s="92"/>
      <c r="G115" s="47"/>
      <c r="H115" s="47"/>
      <c r="U115" s="40" t="str">
        <f t="array" ref="U115">INDEX($C$20:$C$700,MATCH(0,COUNTIF($U$19:U114,$C$20:$C$700),0))</f>
        <v/>
      </c>
      <c r="V115" s="40">
        <f t="shared" si="1"/>
        <v>0</v>
      </c>
      <c r="W115" s="40" t="str">
        <f t="array" ref="W115">INDEX($B$20:$B$49,MATCH(0,COUNTIF($U$19:U114,$C$20:$C$700),0))</f>
        <v/>
      </c>
      <c r="X115" s="40">
        <f t="shared" si="2"/>
        <v>0</v>
      </c>
      <c r="Y115" s="155"/>
      <c r="Z115" s="40" t="str">
        <f t="array" ref="Z115">INDEX($D$20:$D$700,MATCH(0,COUNTIF($Z$19:Z114,$D$20:$D$700),0))</f>
        <v/>
      </c>
      <c r="AA115" s="40">
        <f t="shared" si="3"/>
        <v>0</v>
      </c>
      <c r="AB115" s="40" t="str">
        <f t="array" ref="AB115">INDEX($B$20:$B$49,MATCH(0,COUNTIF($Z$19:Z114,$D$20:$D$700),0))</f>
        <v/>
      </c>
      <c r="AC115" s="40">
        <f t="shared" si="4"/>
        <v>0</v>
      </c>
    </row>
    <row r="116" ht="15.75" customHeight="1">
      <c r="B116" s="170"/>
      <c r="C116" s="170"/>
      <c r="D116" s="163"/>
      <c r="F116" s="92"/>
      <c r="G116" s="47"/>
      <c r="H116" s="47"/>
      <c r="U116" s="40" t="str">
        <f t="array" ref="U116">INDEX($C$20:$C$700,MATCH(0,COUNTIF($U$19:U115,$C$20:$C$700),0))</f>
        <v/>
      </c>
      <c r="V116" s="40">
        <f t="shared" si="1"/>
        <v>0</v>
      </c>
      <c r="W116" s="40" t="str">
        <f t="array" ref="W116">INDEX($B$20:$B$49,MATCH(0,COUNTIF($U$19:U115,$C$20:$C$700),0))</f>
        <v/>
      </c>
      <c r="X116" s="40">
        <f t="shared" si="2"/>
        <v>0</v>
      </c>
      <c r="Y116" s="155"/>
      <c r="Z116" s="40" t="str">
        <f t="array" ref="Z116">INDEX($D$20:$D$700,MATCH(0,COUNTIF($Z$19:Z115,$D$20:$D$700),0))</f>
        <v/>
      </c>
      <c r="AA116" s="40">
        <f t="shared" si="3"/>
        <v>0</v>
      </c>
      <c r="AB116" s="40" t="str">
        <f t="array" ref="AB116">INDEX($B$20:$B$49,MATCH(0,COUNTIF($Z$19:Z115,$D$20:$D$700),0))</f>
        <v/>
      </c>
      <c r="AC116" s="40">
        <f t="shared" si="4"/>
        <v>0</v>
      </c>
    </row>
    <row r="117" ht="15.75" customHeight="1">
      <c r="B117" s="170"/>
      <c r="C117" s="170"/>
      <c r="D117" s="163"/>
      <c r="F117" s="92"/>
      <c r="G117" s="47"/>
      <c r="H117" s="47"/>
      <c r="U117" s="40" t="str">
        <f t="array" ref="U117">INDEX($C$20:$C$700,MATCH(0,COUNTIF($U$19:U116,$C$20:$C$700),0))</f>
        <v/>
      </c>
      <c r="V117" s="40">
        <f t="shared" si="1"/>
        <v>0</v>
      </c>
      <c r="W117" s="40" t="str">
        <f t="array" ref="W117">INDEX($B$20:$B$49,MATCH(0,COUNTIF($U$19:U116,$C$20:$C$700),0))</f>
        <v/>
      </c>
      <c r="X117" s="40">
        <f t="shared" si="2"/>
        <v>0</v>
      </c>
      <c r="Y117" s="155"/>
      <c r="Z117" s="40" t="str">
        <f t="array" ref="Z117">INDEX($D$20:$D$700,MATCH(0,COUNTIF($Z$19:Z116,$D$20:$D$700),0))</f>
        <v/>
      </c>
      <c r="AA117" s="40">
        <f t="shared" si="3"/>
        <v>0</v>
      </c>
      <c r="AB117" s="40" t="str">
        <f t="array" ref="AB117">INDEX($B$20:$B$49,MATCH(0,COUNTIF($Z$19:Z116,$D$20:$D$700),0))</f>
        <v/>
      </c>
      <c r="AC117" s="40">
        <f t="shared" si="4"/>
        <v>0</v>
      </c>
    </row>
    <row r="118" ht="15.75" customHeight="1">
      <c r="B118" s="170"/>
      <c r="C118" s="170"/>
      <c r="D118" s="163"/>
      <c r="F118" s="92"/>
      <c r="G118" s="47"/>
      <c r="H118" s="47"/>
      <c r="U118" s="40" t="str">
        <f t="array" ref="U118">INDEX($C$20:$C$700,MATCH(0,COUNTIF($U$19:U117,$C$20:$C$700),0))</f>
        <v/>
      </c>
      <c r="V118" s="40">
        <f t="shared" si="1"/>
        <v>0</v>
      </c>
      <c r="W118" s="40" t="str">
        <f t="array" ref="W118">INDEX($B$20:$B$49,MATCH(0,COUNTIF($U$19:U117,$C$20:$C$700),0))</f>
        <v/>
      </c>
      <c r="X118" s="40">
        <f t="shared" si="2"/>
        <v>0</v>
      </c>
      <c r="Y118" s="155"/>
      <c r="Z118" s="40" t="str">
        <f t="array" ref="Z118">INDEX($D$20:$D$700,MATCH(0,COUNTIF($Z$19:Z117,$D$20:$D$700),0))</f>
        <v/>
      </c>
      <c r="AA118" s="40">
        <f t="shared" si="3"/>
        <v>0</v>
      </c>
      <c r="AB118" s="40" t="str">
        <f t="array" ref="AB118">INDEX($B$20:$B$49,MATCH(0,COUNTIF($Z$19:Z117,$D$20:$D$700),0))</f>
        <v/>
      </c>
      <c r="AC118" s="40">
        <f t="shared" si="4"/>
        <v>0</v>
      </c>
    </row>
    <row r="119" ht="15.75" customHeight="1">
      <c r="B119" s="170"/>
      <c r="C119" s="170"/>
      <c r="D119" s="163"/>
      <c r="F119" s="92"/>
      <c r="G119" s="47"/>
      <c r="H119" s="47"/>
      <c r="U119" s="40" t="str">
        <f t="array" ref="U119">INDEX($C$20:$C$700,MATCH(0,COUNTIF($U$19:U118,$C$20:$C$700),0))</f>
        <v/>
      </c>
      <c r="V119" s="40">
        <f t="shared" si="1"/>
        <v>0</v>
      </c>
      <c r="W119" s="40" t="str">
        <f t="array" ref="W119">INDEX($B$20:$B$49,MATCH(0,COUNTIF($U$19:U118,$C$20:$C$700),0))</f>
        <v/>
      </c>
      <c r="X119" s="40">
        <f t="shared" si="2"/>
        <v>0</v>
      </c>
      <c r="Y119" s="155"/>
      <c r="Z119" s="40" t="str">
        <f t="array" ref="Z119">INDEX($D$20:$D$700,MATCH(0,COUNTIF($Z$19:Z118,$D$20:$D$700),0))</f>
        <v/>
      </c>
      <c r="AA119" s="40">
        <f t="shared" si="3"/>
        <v>0</v>
      </c>
      <c r="AB119" s="40" t="str">
        <f t="array" ref="AB119">INDEX($B$20:$B$49,MATCH(0,COUNTIF($Z$19:Z118,$D$20:$D$700),0))</f>
        <v/>
      </c>
      <c r="AC119" s="40">
        <f t="shared" si="4"/>
        <v>0</v>
      </c>
    </row>
    <row r="120" ht="15.75" customHeight="1">
      <c r="B120" s="170"/>
      <c r="C120" s="170"/>
      <c r="D120" s="163"/>
      <c r="F120" s="92"/>
      <c r="G120" s="47"/>
      <c r="H120" s="47"/>
      <c r="U120" s="40" t="str">
        <f t="array" ref="U120">INDEX($C$20:$C$700,MATCH(0,COUNTIF($U$19:U119,$C$20:$C$700),0))</f>
        <v/>
      </c>
      <c r="V120" s="40">
        <f t="shared" si="1"/>
        <v>0</v>
      </c>
      <c r="W120" s="40" t="str">
        <f t="array" ref="W120">INDEX($B$20:$B$49,MATCH(0,COUNTIF($U$19:U119,$C$20:$C$700),0))</f>
        <v/>
      </c>
      <c r="X120" s="40">
        <f t="shared" si="2"/>
        <v>0</v>
      </c>
      <c r="Y120" s="155"/>
      <c r="Z120" s="40" t="str">
        <f t="array" ref="Z120">INDEX($D$20:$D$700,MATCH(0,COUNTIF($Z$19:Z119,$D$20:$D$700),0))</f>
        <v/>
      </c>
      <c r="AA120" s="40">
        <f t="shared" si="3"/>
        <v>0</v>
      </c>
      <c r="AB120" s="40" t="str">
        <f t="array" ref="AB120">INDEX($B$20:$B$49,MATCH(0,COUNTIF($Z$19:Z119,$D$20:$D$700),0))</f>
        <v/>
      </c>
      <c r="AC120" s="40">
        <f t="shared" si="4"/>
        <v>0</v>
      </c>
    </row>
    <row r="121" ht="15.75" customHeight="1">
      <c r="B121" s="170"/>
      <c r="C121" s="170"/>
      <c r="D121" s="163"/>
      <c r="F121" s="92"/>
      <c r="G121" s="47"/>
      <c r="H121" s="47"/>
      <c r="U121" s="40" t="str">
        <f t="array" ref="U121">INDEX($C$20:$C$700,MATCH(0,COUNTIF($U$19:U120,$C$20:$C$700),0))</f>
        <v/>
      </c>
      <c r="V121" s="40">
        <f t="shared" si="1"/>
        <v>0</v>
      </c>
      <c r="W121" s="40" t="str">
        <f t="array" ref="W121">INDEX($B$20:$B$49,MATCH(0,COUNTIF($U$19:U120,$C$20:$C$700),0))</f>
        <v/>
      </c>
      <c r="X121" s="40">
        <f t="shared" si="2"/>
        <v>0</v>
      </c>
      <c r="Y121" s="155"/>
      <c r="Z121" s="40" t="str">
        <f t="array" ref="Z121">INDEX($D$20:$D$700,MATCH(0,COUNTIF($Z$19:Z120,$D$20:$D$700),0))</f>
        <v/>
      </c>
      <c r="AA121" s="40">
        <f t="shared" si="3"/>
        <v>0</v>
      </c>
      <c r="AB121" s="40" t="str">
        <f t="array" ref="AB121">INDEX($B$20:$B$49,MATCH(0,COUNTIF($Z$19:Z120,$D$20:$D$700),0))</f>
        <v/>
      </c>
      <c r="AC121" s="40">
        <f t="shared" si="4"/>
        <v>0</v>
      </c>
    </row>
    <row r="122" ht="15.75" customHeight="1">
      <c r="B122" s="170"/>
      <c r="C122" s="170"/>
      <c r="D122" s="163"/>
      <c r="F122" s="92"/>
      <c r="G122" s="47"/>
      <c r="H122" s="47"/>
      <c r="U122" s="40" t="str">
        <f t="array" ref="U122">INDEX($C$20:$C$700,MATCH(0,COUNTIF($U$19:U121,$C$20:$C$700),0))</f>
        <v/>
      </c>
      <c r="V122" s="40">
        <f t="shared" si="1"/>
        <v>0</v>
      </c>
      <c r="W122" s="40" t="str">
        <f t="array" ref="W122">INDEX($B$20:$B$49,MATCH(0,COUNTIF($U$19:U121,$C$20:$C$700),0))</f>
        <v/>
      </c>
      <c r="X122" s="40">
        <f t="shared" si="2"/>
        <v>0</v>
      </c>
      <c r="Y122" s="155"/>
      <c r="Z122" s="40" t="str">
        <f t="array" ref="Z122">INDEX($D$20:$D$700,MATCH(0,COUNTIF($Z$19:Z121,$D$20:$D$700),0))</f>
        <v/>
      </c>
      <c r="AA122" s="40">
        <f t="shared" si="3"/>
        <v>0</v>
      </c>
      <c r="AB122" s="40" t="str">
        <f t="array" ref="AB122">INDEX($B$20:$B$49,MATCH(0,COUNTIF($Z$19:Z121,$D$20:$D$700),0))</f>
        <v/>
      </c>
      <c r="AC122" s="40">
        <f t="shared" si="4"/>
        <v>0</v>
      </c>
    </row>
    <row r="123" ht="15.75" customHeight="1">
      <c r="B123" s="170"/>
      <c r="C123" s="170"/>
      <c r="D123" s="163"/>
      <c r="F123" s="92"/>
      <c r="G123" s="47"/>
      <c r="H123" s="47"/>
      <c r="U123" s="40" t="str">
        <f t="array" ref="U123">INDEX($C$20:$C$700,MATCH(0,COUNTIF($U$19:U122,$C$20:$C$700),0))</f>
        <v/>
      </c>
      <c r="V123" s="40">
        <f t="shared" si="1"/>
        <v>0</v>
      </c>
      <c r="W123" s="40" t="str">
        <f t="array" ref="W123">INDEX($B$20:$B$49,MATCH(0,COUNTIF($U$19:U122,$C$20:$C$700),0))</f>
        <v/>
      </c>
      <c r="X123" s="40">
        <f t="shared" si="2"/>
        <v>0</v>
      </c>
      <c r="Y123" s="155"/>
      <c r="Z123" s="40" t="str">
        <f t="array" ref="Z123">INDEX($D$20:$D$700,MATCH(0,COUNTIF($Z$19:Z122,$D$20:$D$700),0))</f>
        <v/>
      </c>
      <c r="AA123" s="40">
        <f t="shared" si="3"/>
        <v>0</v>
      </c>
      <c r="AB123" s="40" t="str">
        <f t="array" ref="AB123">INDEX($B$20:$B$49,MATCH(0,COUNTIF($Z$19:Z122,$D$20:$D$700),0))</f>
        <v/>
      </c>
      <c r="AC123" s="40">
        <f t="shared" si="4"/>
        <v>0</v>
      </c>
    </row>
    <row r="124" ht="15.75" customHeight="1">
      <c r="B124" s="170"/>
      <c r="C124" s="170"/>
      <c r="D124" s="163"/>
      <c r="F124" s="92"/>
      <c r="G124" s="47"/>
      <c r="H124" s="47"/>
      <c r="U124" s="40" t="str">
        <f t="array" ref="U124">INDEX($C$20:$C$700,MATCH(0,COUNTIF($U$19:U123,$C$20:$C$700),0))</f>
        <v/>
      </c>
      <c r="V124" s="40">
        <f t="shared" si="1"/>
        <v>0</v>
      </c>
      <c r="W124" s="40" t="str">
        <f t="array" ref="W124">INDEX($B$20:$B$49,MATCH(0,COUNTIF($U$19:U123,$C$20:$C$700),0))</f>
        <v/>
      </c>
      <c r="X124" s="40">
        <f t="shared" si="2"/>
        <v>0</v>
      </c>
      <c r="Y124" s="155"/>
      <c r="Z124" s="40" t="str">
        <f t="array" ref="Z124">INDEX($D$20:$D$700,MATCH(0,COUNTIF($Z$19:Z123,$D$20:$D$700),0))</f>
        <v/>
      </c>
      <c r="AA124" s="40">
        <f t="shared" si="3"/>
        <v>0</v>
      </c>
      <c r="AB124" s="40" t="str">
        <f t="array" ref="AB124">INDEX($B$20:$B$49,MATCH(0,COUNTIF($Z$19:Z123,$D$20:$D$700),0))</f>
        <v/>
      </c>
      <c r="AC124" s="40">
        <f t="shared" si="4"/>
        <v>0</v>
      </c>
    </row>
    <row r="125" ht="15.75" customHeight="1">
      <c r="B125" s="170"/>
      <c r="C125" s="170"/>
      <c r="D125" s="163"/>
      <c r="F125" s="92"/>
      <c r="G125" s="47"/>
      <c r="H125" s="47"/>
      <c r="U125" s="40" t="str">
        <f t="array" ref="U125">INDEX($C$20:$C$700,MATCH(0,COUNTIF($U$19:U124,$C$20:$C$700),0))</f>
        <v/>
      </c>
      <c r="V125" s="40">
        <f t="shared" si="1"/>
        <v>0</v>
      </c>
      <c r="W125" s="40" t="str">
        <f t="array" ref="W125">INDEX($B$20:$B$49,MATCH(0,COUNTIF($U$19:U124,$C$20:$C$700),0))</f>
        <v/>
      </c>
      <c r="X125" s="40">
        <f t="shared" si="2"/>
        <v>0</v>
      </c>
      <c r="Y125" s="155"/>
      <c r="Z125" s="40" t="str">
        <f t="array" ref="Z125">INDEX($D$20:$D$700,MATCH(0,COUNTIF($Z$19:Z124,$D$20:$D$700),0))</f>
        <v/>
      </c>
      <c r="AA125" s="40">
        <f t="shared" si="3"/>
        <v>0</v>
      </c>
      <c r="AB125" s="40" t="str">
        <f t="array" ref="AB125">INDEX($B$20:$B$49,MATCH(0,COUNTIF($Z$19:Z124,$D$20:$D$700),0))</f>
        <v/>
      </c>
      <c r="AC125" s="40">
        <f t="shared" si="4"/>
        <v>0</v>
      </c>
    </row>
    <row r="126" ht="15.75" customHeight="1">
      <c r="B126" s="170"/>
      <c r="C126" s="170"/>
      <c r="D126" s="163"/>
      <c r="F126" s="92"/>
      <c r="G126" s="47"/>
      <c r="H126" s="47"/>
      <c r="U126" s="40" t="str">
        <f t="array" ref="U126">INDEX($C$20:$C$700,MATCH(0,COUNTIF($U$19:U125,$C$20:$C$700),0))</f>
        <v/>
      </c>
      <c r="V126" s="40">
        <f t="shared" si="1"/>
        <v>0</v>
      </c>
      <c r="W126" s="40" t="str">
        <f t="array" ref="W126">INDEX($B$20:$B$49,MATCH(0,COUNTIF($U$19:U125,$C$20:$C$700),0))</f>
        <v/>
      </c>
      <c r="X126" s="40">
        <f t="shared" si="2"/>
        <v>0</v>
      </c>
      <c r="Y126" s="155"/>
      <c r="Z126" s="40" t="str">
        <f t="array" ref="Z126">INDEX($D$20:$D$700,MATCH(0,COUNTIF($Z$19:Z125,$D$20:$D$700),0))</f>
        <v/>
      </c>
      <c r="AA126" s="40">
        <f t="shared" si="3"/>
        <v>0</v>
      </c>
      <c r="AB126" s="40" t="str">
        <f t="array" ref="AB126">INDEX($B$20:$B$49,MATCH(0,COUNTIF($Z$19:Z125,$D$20:$D$700),0))</f>
        <v/>
      </c>
      <c r="AC126" s="40">
        <f t="shared" si="4"/>
        <v>0</v>
      </c>
    </row>
    <row r="127" ht="15.75" customHeight="1">
      <c r="B127" s="170"/>
      <c r="C127" s="170"/>
      <c r="D127" s="163"/>
      <c r="F127" s="92"/>
      <c r="G127" s="47"/>
      <c r="H127" s="47"/>
      <c r="U127" s="40" t="str">
        <f t="array" ref="U127">INDEX($C$20:$C$700,MATCH(0,COUNTIF($U$19:U126,$C$20:$C$700),0))</f>
        <v/>
      </c>
      <c r="V127" s="40">
        <f t="shared" si="1"/>
        <v>0</v>
      </c>
      <c r="W127" s="40" t="str">
        <f t="array" ref="W127">INDEX($B$20:$B$49,MATCH(0,COUNTIF($U$19:U126,$C$20:$C$700),0))</f>
        <v/>
      </c>
      <c r="X127" s="40">
        <f t="shared" si="2"/>
        <v>0</v>
      </c>
      <c r="Y127" s="155"/>
      <c r="Z127" s="40" t="str">
        <f t="array" ref="Z127">INDEX($D$20:$D$700,MATCH(0,COUNTIF($Z$19:Z126,$D$20:$D$700),0))</f>
        <v/>
      </c>
      <c r="AA127" s="40">
        <f t="shared" si="3"/>
        <v>0</v>
      </c>
      <c r="AB127" s="40" t="str">
        <f t="array" ref="AB127">INDEX($B$20:$B$49,MATCH(0,COUNTIF($Z$19:Z126,$D$20:$D$700),0))</f>
        <v/>
      </c>
      <c r="AC127" s="40">
        <f t="shared" si="4"/>
        <v>0</v>
      </c>
    </row>
    <row r="128" ht="15.75" customHeight="1">
      <c r="B128" s="170"/>
      <c r="C128" s="170"/>
      <c r="D128" s="163"/>
      <c r="F128" s="92"/>
      <c r="G128" s="47"/>
      <c r="H128" s="47"/>
      <c r="U128" s="40" t="str">
        <f t="array" ref="U128">INDEX($C$20:$C$700,MATCH(0,COUNTIF($U$19:U127,$C$20:$C$700),0))</f>
        <v/>
      </c>
      <c r="V128" s="40">
        <f t="shared" si="1"/>
        <v>0</v>
      </c>
      <c r="W128" s="40" t="str">
        <f t="array" ref="W128">INDEX($B$20:$B$49,MATCH(0,COUNTIF($U$19:U127,$C$20:$C$700),0))</f>
        <v/>
      </c>
      <c r="X128" s="40">
        <f t="shared" si="2"/>
        <v>0</v>
      </c>
      <c r="Y128" s="155"/>
      <c r="Z128" s="40" t="str">
        <f t="array" ref="Z128">INDEX($D$20:$D$700,MATCH(0,COUNTIF($Z$19:Z127,$D$20:$D$700),0))</f>
        <v/>
      </c>
      <c r="AA128" s="40">
        <f t="shared" si="3"/>
        <v>0</v>
      </c>
      <c r="AB128" s="40" t="str">
        <f t="array" ref="AB128">INDEX($B$20:$B$49,MATCH(0,COUNTIF($Z$19:Z127,$D$20:$D$700),0))</f>
        <v/>
      </c>
      <c r="AC128" s="40">
        <f t="shared" si="4"/>
        <v>0</v>
      </c>
    </row>
    <row r="129" ht="15.75" customHeight="1">
      <c r="B129" s="170"/>
      <c r="C129" s="170"/>
      <c r="D129" s="163"/>
      <c r="F129" s="92"/>
      <c r="G129" s="47"/>
      <c r="H129" s="47"/>
      <c r="U129" s="40" t="str">
        <f t="array" ref="U129">INDEX($C$20:$C$700,MATCH(0,COUNTIF($U$19:U128,$C$20:$C$700),0))</f>
        <v/>
      </c>
      <c r="V129" s="40">
        <f t="shared" si="1"/>
        <v>0</v>
      </c>
      <c r="W129" s="40" t="str">
        <f t="array" ref="W129">INDEX($B$20:$B$49,MATCH(0,COUNTIF($U$19:U128,$C$20:$C$700),0))</f>
        <v/>
      </c>
      <c r="X129" s="40">
        <f t="shared" si="2"/>
        <v>0</v>
      </c>
      <c r="Y129" s="155"/>
      <c r="Z129" s="40" t="str">
        <f t="array" ref="Z129">INDEX($D$20:$D$700,MATCH(0,COUNTIF($Z$19:Z128,$D$20:$D$700),0))</f>
        <v/>
      </c>
      <c r="AA129" s="40">
        <f t="shared" si="3"/>
        <v>0</v>
      </c>
      <c r="AB129" s="40" t="str">
        <f t="array" ref="AB129">INDEX($B$20:$B$49,MATCH(0,COUNTIF($Z$19:Z128,$D$20:$D$700),0))</f>
        <v/>
      </c>
      <c r="AC129" s="40">
        <f t="shared" si="4"/>
        <v>0</v>
      </c>
    </row>
    <row r="130" ht="15.75" customHeight="1">
      <c r="B130" s="170"/>
      <c r="C130" s="170"/>
      <c r="D130" s="163"/>
      <c r="F130" s="92"/>
      <c r="G130" s="47"/>
      <c r="H130" s="47"/>
      <c r="U130" s="40" t="str">
        <f t="array" ref="U130">INDEX($C$20:$C$700,MATCH(0,COUNTIF($U$19:U129,$C$20:$C$700),0))</f>
        <v/>
      </c>
      <c r="V130" s="40">
        <f t="shared" si="1"/>
        <v>0</v>
      </c>
      <c r="W130" s="40" t="str">
        <f t="array" ref="W130">INDEX($B$20:$B$49,MATCH(0,COUNTIF($U$19:U129,$C$20:$C$700),0))</f>
        <v/>
      </c>
      <c r="X130" s="40">
        <f t="shared" si="2"/>
        <v>0</v>
      </c>
      <c r="Y130" s="155"/>
      <c r="Z130" s="40" t="str">
        <f t="array" ref="Z130">INDEX($D$20:$D$700,MATCH(0,COUNTIF($Z$19:Z129,$D$20:$D$700),0))</f>
        <v/>
      </c>
      <c r="AA130" s="40">
        <f t="shared" si="3"/>
        <v>0</v>
      </c>
      <c r="AB130" s="40" t="str">
        <f t="array" ref="AB130">INDEX($B$20:$B$49,MATCH(0,COUNTIF($Z$19:Z129,$D$20:$D$700),0))</f>
        <v/>
      </c>
      <c r="AC130" s="40">
        <f t="shared" si="4"/>
        <v>0</v>
      </c>
    </row>
    <row r="131" ht="15.75" customHeight="1">
      <c r="B131" s="170"/>
      <c r="C131" s="170"/>
      <c r="D131" s="163"/>
      <c r="F131" s="92"/>
      <c r="G131" s="47"/>
      <c r="H131" s="47"/>
      <c r="U131" s="40" t="str">
        <f t="array" ref="U131">INDEX($C$20:$C$700,MATCH(0,COUNTIF($U$19:U130,$C$20:$C$700),0))</f>
        <v/>
      </c>
      <c r="V131" s="40">
        <f t="shared" si="1"/>
        <v>0</v>
      </c>
      <c r="W131" s="40" t="str">
        <f t="array" ref="W131">INDEX($B$20:$B$49,MATCH(0,COUNTIF($U$19:U130,$C$20:$C$700),0))</f>
        <v/>
      </c>
      <c r="X131" s="40">
        <f t="shared" si="2"/>
        <v>0</v>
      </c>
      <c r="Y131" s="155"/>
      <c r="Z131" s="40" t="str">
        <f t="array" ref="Z131">INDEX($D$20:$D$700,MATCH(0,COUNTIF($Z$19:Z130,$D$20:$D$700),0))</f>
        <v/>
      </c>
      <c r="AA131" s="40">
        <f t="shared" si="3"/>
        <v>0</v>
      </c>
      <c r="AB131" s="40" t="str">
        <f t="array" ref="AB131">INDEX($B$20:$B$49,MATCH(0,COUNTIF($Z$19:Z130,$D$20:$D$700),0))</f>
        <v/>
      </c>
      <c r="AC131" s="40">
        <f t="shared" si="4"/>
        <v>0</v>
      </c>
    </row>
    <row r="132" ht="15.75" customHeight="1">
      <c r="B132" s="170"/>
      <c r="C132" s="170"/>
      <c r="D132" s="163"/>
      <c r="F132" s="92"/>
      <c r="G132" s="47"/>
      <c r="H132" s="47"/>
      <c r="U132" s="40" t="str">
        <f t="array" ref="U132">INDEX($C$20:$C$700,MATCH(0,COUNTIF($U$19:U131,$C$20:$C$700),0))</f>
        <v/>
      </c>
      <c r="V132" s="40">
        <f t="shared" si="1"/>
        <v>0</v>
      </c>
      <c r="W132" s="40" t="str">
        <f t="array" ref="W132">INDEX($B$20:$B$49,MATCH(0,COUNTIF($U$19:U131,$C$20:$C$700),0))</f>
        <v/>
      </c>
      <c r="X132" s="40">
        <f t="shared" si="2"/>
        <v>0</v>
      </c>
      <c r="Y132" s="155"/>
      <c r="Z132" s="40" t="str">
        <f t="array" ref="Z132">INDEX($D$20:$D$700,MATCH(0,COUNTIF($Z$19:Z131,$D$20:$D$700),0))</f>
        <v/>
      </c>
      <c r="AA132" s="40">
        <f t="shared" si="3"/>
        <v>0</v>
      </c>
      <c r="AB132" s="40" t="str">
        <f t="array" ref="AB132">INDEX($B$20:$B$49,MATCH(0,COUNTIF($Z$19:Z131,$D$20:$D$700),0))</f>
        <v/>
      </c>
      <c r="AC132" s="40">
        <f t="shared" si="4"/>
        <v>0</v>
      </c>
    </row>
    <row r="133" ht="15.75" customHeight="1">
      <c r="B133" s="170"/>
      <c r="C133" s="170"/>
      <c r="D133" s="163"/>
      <c r="F133" s="92"/>
      <c r="G133" s="47"/>
      <c r="H133" s="47"/>
      <c r="U133" s="40" t="str">
        <f t="array" ref="U133">INDEX($C$20:$C$700,MATCH(0,COUNTIF($U$19:U132,$C$20:$C$700),0))</f>
        <v/>
      </c>
      <c r="V133" s="40">
        <f t="shared" si="1"/>
        <v>0</v>
      </c>
      <c r="W133" s="40" t="str">
        <f t="array" ref="W133">INDEX($B$20:$B$49,MATCH(0,COUNTIF($U$19:U132,$C$20:$C$700),0))</f>
        <v/>
      </c>
      <c r="X133" s="40">
        <f t="shared" si="2"/>
        <v>0</v>
      </c>
      <c r="Y133" s="155"/>
      <c r="Z133" s="40" t="str">
        <f t="array" ref="Z133">INDEX($D$20:$D$700,MATCH(0,COUNTIF($Z$19:Z132,$D$20:$D$700),0))</f>
        <v/>
      </c>
      <c r="AA133" s="40">
        <f t="shared" si="3"/>
        <v>0</v>
      </c>
      <c r="AB133" s="40" t="str">
        <f t="array" ref="AB133">INDEX($B$20:$B$49,MATCH(0,COUNTIF($Z$19:Z132,$D$20:$D$700),0))</f>
        <v/>
      </c>
      <c r="AC133" s="40">
        <f t="shared" si="4"/>
        <v>0</v>
      </c>
    </row>
    <row r="134" ht="15.75" customHeight="1">
      <c r="B134" s="170"/>
      <c r="C134" s="170"/>
      <c r="D134" s="163"/>
      <c r="F134" s="92"/>
      <c r="G134" s="47"/>
      <c r="H134" s="47"/>
      <c r="U134" s="40" t="str">
        <f t="array" ref="U134">INDEX($C$20:$C$700,MATCH(0,COUNTIF($U$19:U133,$C$20:$C$700),0))</f>
        <v/>
      </c>
      <c r="V134" s="40">
        <f t="shared" si="1"/>
        <v>0</v>
      </c>
      <c r="W134" s="40" t="str">
        <f t="array" ref="W134">INDEX($B$20:$B$49,MATCH(0,COUNTIF($U$19:U133,$C$20:$C$700),0))</f>
        <v/>
      </c>
      <c r="X134" s="40">
        <f t="shared" si="2"/>
        <v>0</v>
      </c>
      <c r="Y134" s="155"/>
      <c r="Z134" s="40" t="str">
        <f t="array" ref="Z134">INDEX($D$20:$D$700,MATCH(0,COUNTIF($Z$19:Z133,$D$20:$D$700),0))</f>
        <v/>
      </c>
      <c r="AA134" s="40">
        <f t="shared" si="3"/>
        <v>0</v>
      </c>
      <c r="AB134" s="40" t="str">
        <f t="array" ref="AB134">INDEX($B$20:$B$49,MATCH(0,COUNTIF($Z$19:Z133,$D$20:$D$700),0))</f>
        <v/>
      </c>
      <c r="AC134" s="40">
        <f t="shared" si="4"/>
        <v>0</v>
      </c>
    </row>
    <row r="135" ht="15.75" customHeight="1">
      <c r="B135" s="170"/>
      <c r="C135" s="170"/>
      <c r="D135" s="163"/>
      <c r="F135" s="92"/>
      <c r="G135" s="47"/>
      <c r="H135" s="47"/>
      <c r="U135" s="40" t="str">
        <f t="array" ref="U135">INDEX($C$20:$C$700,MATCH(0,COUNTIF($U$19:U134,$C$20:$C$700),0))</f>
        <v/>
      </c>
      <c r="V135" s="40">
        <f t="shared" si="1"/>
        <v>0</v>
      </c>
      <c r="W135" s="40" t="str">
        <f t="array" ref="W135">INDEX($B$20:$B$49,MATCH(0,COUNTIF($U$19:U134,$C$20:$C$700),0))</f>
        <v/>
      </c>
      <c r="X135" s="40">
        <f t="shared" si="2"/>
        <v>0</v>
      </c>
      <c r="Y135" s="155"/>
      <c r="Z135" s="40" t="str">
        <f t="array" ref="Z135">INDEX($D$20:$D$700,MATCH(0,COUNTIF($Z$19:Z134,$D$20:$D$700),0))</f>
        <v/>
      </c>
      <c r="AA135" s="40">
        <f t="shared" si="3"/>
        <v>0</v>
      </c>
      <c r="AB135" s="40" t="str">
        <f t="array" ref="AB135">INDEX($B$20:$B$49,MATCH(0,COUNTIF($Z$19:Z134,$D$20:$D$700),0))</f>
        <v/>
      </c>
      <c r="AC135" s="40">
        <f t="shared" si="4"/>
        <v>0</v>
      </c>
    </row>
    <row r="136" ht="15.75" customHeight="1">
      <c r="B136" s="170"/>
      <c r="C136" s="170"/>
      <c r="D136" s="163"/>
      <c r="F136" s="92"/>
      <c r="G136" s="47"/>
      <c r="H136" s="47"/>
      <c r="U136" s="40" t="str">
        <f t="array" ref="U136">INDEX($C$20:$C$700,MATCH(0,COUNTIF($U$19:U135,$C$20:$C$700),0))</f>
        <v/>
      </c>
      <c r="V136" s="40">
        <f t="shared" si="1"/>
        <v>0</v>
      </c>
      <c r="W136" s="40" t="str">
        <f t="array" ref="W136">INDEX($B$20:$B$49,MATCH(0,COUNTIF($U$19:U135,$C$20:$C$700),0))</f>
        <v/>
      </c>
      <c r="X136" s="40">
        <f t="shared" si="2"/>
        <v>0</v>
      </c>
      <c r="Y136" s="155"/>
      <c r="Z136" s="40" t="str">
        <f t="array" ref="Z136">INDEX($D$20:$D$700,MATCH(0,COUNTIF($Z$19:Z135,$D$20:$D$700),0))</f>
        <v/>
      </c>
      <c r="AA136" s="40">
        <f t="shared" si="3"/>
        <v>0</v>
      </c>
      <c r="AB136" s="40" t="str">
        <f t="array" ref="AB136">INDEX($B$20:$B$49,MATCH(0,COUNTIF($Z$19:Z135,$D$20:$D$700),0))</f>
        <v/>
      </c>
      <c r="AC136" s="40">
        <f t="shared" si="4"/>
        <v>0</v>
      </c>
    </row>
    <row r="137" ht="15.75" customHeight="1">
      <c r="B137" s="170"/>
      <c r="C137" s="170"/>
      <c r="D137" s="163"/>
      <c r="F137" s="92"/>
      <c r="G137" s="47"/>
      <c r="H137" s="47"/>
      <c r="U137" s="40" t="str">
        <f t="array" ref="U137">INDEX($C$20:$C$700,MATCH(0,COUNTIF($U$19:U136,$C$20:$C$700),0))</f>
        <v/>
      </c>
      <c r="V137" s="40">
        <f t="shared" si="1"/>
        <v>0</v>
      </c>
      <c r="W137" s="40" t="str">
        <f t="array" ref="W137">INDEX($B$20:$B$49,MATCH(0,COUNTIF($U$19:U136,$C$20:$C$700),0))</f>
        <v/>
      </c>
      <c r="X137" s="40">
        <f t="shared" si="2"/>
        <v>0</v>
      </c>
      <c r="Y137" s="155"/>
      <c r="Z137" s="40" t="str">
        <f t="array" ref="Z137">INDEX($D$20:$D$700,MATCH(0,COUNTIF($Z$19:Z136,$D$20:$D$700),0))</f>
        <v/>
      </c>
      <c r="AA137" s="40">
        <f t="shared" si="3"/>
        <v>0</v>
      </c>
      <c r="AB137" s="40" t="str">
        <f t="array" ref="AB137">INDEX($B$20:$B$49,MATCH(0,COUNTIF($Z$19:Z136,$D$20:$D$700),0))</f>
        <v/>
      </c>
      <c r="AC137" s="40">
        <f t="shared" si="4"/>
        <v>0</v>
      </c>
    </row>
    <row r="138" ht="15.75" customHeight="1">
      <c r="B138" s="170"/>
      <c r="C138" s="170"/>
      <c r="D138" s="163"/>
      <c r="F138" s="92"/>
      <c r="G138" s="47"/>
      <c r="H138" s="47"/>
      <c r="U138" s="40" t="str">
        <f t="array" ref="U138">INDEX($C$20:$C$700,MATCH(0,COUNTIF($U$19:U137,$C$20:$C$700),0))</f>
        <v/>
      </c>
      <c r="V138" s="40">
        <f t="shared" si="1"/>
        <v>0</v>
      </c>
      <c r="W138" s="40" t="str">
        <f t="array" ref="W138">INDEX($B$20:$B$49,MATCH(0,COUNTIF($U$19:U137,$C$20:$C$700),0))</f>
        <v/>
      </c>
      <c r="X138" s="40">
        <f t="shared" si="2"/>
        <v>0</v>
      </c>
      <c r="Y138" s="155"/>
      <c r="Z138" s="40" t="str">
        <f t="array" ref="Z138">INDEX($D$20:$D$700,MATCH(0,COUNTIF($Z$19:Z137,$D$20:$D$700),0))</f>
        <v/>
      </c>
      <c r="AA138" s="40">
        <f t="shared" si="3"/>
        <v>0</v>
      </c>
      <c r="AB138" s="40" t="str">
        <f t="array" ref="AB138">INDEX($B$20:$B$49,MATCH(0,COUNTIF($Z$19:Z137,$D$20:$D$700),0))</f>
        <v/>
      </c>
      <c r="AC138" s="40">
        <f t="shared" si="4"/>
        <v>0</v>
      </c>
    </row>
    <row r="139" ht="15.75" customHeight="1">
      <c r="B139" s="170"/>
      <c r="C139" s="170"/>
      <c r="D139" s="163"/>
      <c r="F139" s="92"/>
      <c r="G139" s="47"/>
      <c r="H139" s="47"/>
      <c r="U139" s="40" t="str">
        <f t="array" ref="U139">INDEX($C$20:$C$700,MATCH(0,COUNTIF($U$19:U138,$C$20:$C$700),0))</f>
        <v/>
      </c>
      <c r="V139" s="40">
        <f t="shared" si="1"/>
        <v>0</v>
      </c>
      <c r="W139" s="40" t="str">
        <f t="array" ref="W139">INDEX($B$20:$B$49,MATCH(0,COUNTIF($U$19:U138,$C$20:$C$700),0))</f>
        <v/>
      </c>
      <c r="X139" s="40">
        <f t="shared" si="2"/>
        <v>0</v>
      </c>
      <c r="Y139" s="155"/>
      <c r="Z139" s="40" t="str">
        <f t="array" ref="Z139">INDEX($D$20:$D$700,MATCH(0,COUNTIF($Z$19:Z138,$D$20:$D$700),0))</f>
        <v/>
      </c>
      <c r="AA139" s="40">
        <f t="shared" si="3"/>
        <v>0</v>
      </c>
      <c r="AB139" s="40" t="str">
        <f t="array" ref="AB139">INDEX($B$20:$B$49,MATCH(0,COUNTIF($Z$19:Z138,$D$20:$D$700),0))</f>
        <v/>
      </c>
      <c r="AC139" s="40">
        <f t="shared" si="4"/>
        <v>0</v>
      </c>
    </row>
    <row r="140" ht="15.75" customHeight="1">
      <c r="B140" s="170"/>
      <c r="C140" s="170"/>
      <c r="D140" s="163"/>
      <c r="F140" s="92"/>
      <c r="G140" s="47"/>
      <c r="H140" s="47"/>
      <c r="U140" s="40" t="str">
        <f t="array" ref="U140">INDEX($C$20:$C$700,MATCH(0,COUNTIF($U$19:U139,$C$20:$C$700),0))</f>
        <v/>
      </c>
      <c r="V140" s="40">
        <f t="shared" si="1"/>
        <v>0</v>
      </c>
      <c r="W140" s="40" t="str">
        <f t="array" ref="W140">INDEX($B$20:$B$49,MATCH(0,COUNTIF($U$19:U139,$C$20:$C$700),0))</f>
        <v/>
      </c>
      <c r="X140" s="40">
        <f t="shared" si="2"/>
        <v>0</v>
      </c>
      <c r="Y140" s="155"/>
      <c r="Z140" s="40" t="str">
        <f t="array" ref="Z140">INDEX($D$20:$D$700,MATCH(0,COUNTIF($Z$19:Z139,$D$20:$D$700),0))</f>
        <v/>
      </c>
      <c r="AA140" s="40">
        <f t="shared" si="3"/>
        <v>0</v>
      </c>
      <c r="AB140" s="40" t="str">
        <f t="array" ref="AB140">INDEX($B$20:$B$49,MATCH(0,COUNTIF($Z$19:Z139,$D$20:$D$700),0))</f>
        <v/>
      </c>
      <c r="AC140" s="40">
        <f t="shared" si="4"/>
        <v>0</v>
      </c>
    </row>
    <row r="141" ht="15.75" customHeight="1">
      <c r="B141" s="170"/>
      <c r="C141" s="170"/>
      <c r="D141" s="163"/>
      <c r="F141" s="92"/>
      <c r="G141" s="47"/>
      <c r="H141" s="47"/>
      <c r="U141" s="40" t="str">
        <f t="array" ref="U141">INDEX($C$20:$C$700,MATCH(0,COUNTIF($U$19:U140,$C$20:$C$700),0))</f>
        <v/>
      </c>
      <c r="V141" s="40">
        <f t="shared" si="1"/>
        <v>0</v>
      </c>
      <c r="W141" s="40" t="str">
        <f t="array" ref="W141">INDEX($B$20:$B$49,MATCH(0,COUNTIF($U$19:U140,$C$20:$C$700),0))</f>
        <v/>
      </c>
      <c r="X141" s="40">
        <f t="shared" si="2"/>
        <v>0</v>
      </c>
      <c r="Y141" s="155"/>
      <c r="Z141" s="40" t="str">
        <f t="array" ref="Z141">INDEX($D$20:$D$700,MATCH(0,COUNTIF($Z$19:Z140,$D$20:$D$700),0))</f>
        <v/>
      </c>
      <c r="AA141" s="40">
        <f t="shared" si="3"/>
        <v>0</v>
      </c>
      <c r="AB141" s="40" t="str">
        <f t="array" ref="AB141">INDEX($B$20:$B$49,MATCH(0,COUNTIF($Z$19:Z140,$D$20:$D$700),0))</f>
        <v/>
      </c>
      <c r="AC141" s="40">
        <f t="shared" si="4"/>
        <v>0</v>
      </c>
    </row>
    <row r="142" ht="15.75" customHeight="1">
      <c r="B142" s="170"/>
      <c r="C142" s="170"/>
      <c r="D142" s="163"/>
      <c r="F142" s="92"/>
      <c r="G142" s="47"/>
      <c r="H142" s="47"/>
      <c r="U142" s="40" t="str">
        <f t="array" ref="U142">INDEX($C$20:$C$700,MATCH(0,COUNTIF($U$19:U141,$C$20:$C$700),0))</f>
        <v/>
      </c>
      <c r="V142" s="40">
        <f t="shared" si="1"/>
        <v>0</v>
      </c>
      <c r="W142" s="40" t="str">
        <f t="array" ref="W142">INDEX($B$20:$B$49,MATCH(0,COUNTIF($U$19:U141,$C$20:$C$700),0))</f>
        <v/>
      </c>
      <c r="X142" s="40">
        <f t="shared" si="2"/>
        <v>0</v>
      </c>
      <c r="Y142" s="155"/>
      <c r="Z142" s="40" t="str">
        <f t="array" ref="Z142">INDEX($D$20:$D$700,MATCH(0,COUNTIF($Z$19:Z141,$D$20:$D$700),0))</f>
        <v/>
      </c>
      <c r="AA142" s="40">
        <f t="shared" si="3"/>
        <v>0</v>
      </c>
      <c r="AB142" s="40" t="str">
        <f t="array" ref="AB142">INDEX($B$20:$B$49,MATCH(0,COUNTIF($Z$19:Z141,$D$20:$D$700),0))</f>
        <v/>
      </c>
      <c r="AC142" s="40">
        <f t="shared" si="4"/>
        <v>0</v>
      </c>
    </row>
    <row r="143" ht="15.75" customHeight="1">
      <c r="B143" s="170"/>
      <c r="C143" s="170"/>
      <c r="D143" s="163"/>
      <c r="F143" s="92"/>
      <c r="G143" s="47"/>
      <c r="H143" s="47"/>
      <c r="U143" s="40" t="str">
        <f t="array" ref="U143">INDEX($C$20:$C$700,MATCH(0,COUNTIF($U$19:U142,$C$20:$C$700),0))</f>
        <v/>
      </c>
      <c r="V143" s="40">
        <f t="shared" si="1"/>
        <v>0</v>
      </c>
      <c r="W143" s="40" t="str">
        <f t="array" ref="W143">INDEX($B$20:$B$49,MATCH(0,COUNTIF($U$19:U142,$C$20:$C$700),0))</f>
        <v/>
      </c>
      <c r="X143" s="40">
        <f t="shared" si="2"/>
        <v>0</v>
      </c>
      <c r="Y143" s="155"/>
      <c r="Z143" s="40" t="str">
        <f t="array" ref="Z143">INDEX($D$20:$D$700,MATCH(0,COUNTIF($Z$19:Z142,$D$20:$D$700),0))</f>
        <v/>
      </c>
      <c r="AA143" s="40">
        <f t="shared" si="3"/>
        <v>0</v>
      </c>
      <c r="AB143" s="40" t="str">
        <f t="array" ref="AB143">INDEX($B$20:$B$49,MATCH(0,COUNTIF($Z$19:Z142,$D$20:$D$700),0))</f>
        <v/>
      </c>
      <c r="AC143" s="40">
        <f t="shared" si="4"/>
        <v>0</v>
      </c>
    </row>
    <row r="144" ht="15.75" customHeight="1">
      <c r="B144" s="170"/>
      <c r="C144" s="170"/>
      <c r="D144" s="163"/>
      <c r="F144" s="92"/>
      <c r="G144" s="47"/>
      <c r="H144" s="47"/>
      <c r="U144" s="40" t="str">
        <f t="array" ref="U144">INDEX($C$20:$C$700,MATCH(0,COUNTIF($U$19:U143,$C$20:$C$700),0))</f>
        <v/>
      </c>
      <c r="V144" s="40">
        <f t="shared" si="1"/>
        <v>0</v>
      </c>
      <c r="W144" s="40" t="str">
        <f t="array" ref="W144">INDEX($B$20:$B$49,MATCH(0,COUNTIF($U$19:U143,$C$20:$C$700),0))</f>
        <v/>
      </c>
      <c r="X144" s="40">
        <f t="shared" si="2"/>
        <v>0</v>
      </c>
      <c r="Y144" s="155"/>
      <c r="Z144" s="40" t="str">
        <f t="array" ref="Z144">INDEX($D$20:$D$700,MATCH(0,COUNTIF($Z$19:Z143,$D$20:$D$700),0))</f>
        <v/>
      </c>
      <c r="AA144" s="40">
        <f t="shared" si="3"/>
        <v>0</v>
      </c>
      <c r="AB144" s="40" t="str">
        <f t="array" ref="AB144">INDEX($B$20:$B$49,MATCH(0,COUNTIF($Z$19:Z143,$D$20:$D$700),0))</f>
        <v/>
      </c>
      <c r="AC144" s="40">
        <f t="shared" si="4"/>
        <v>0</v>
      </c>
    </row>
    <row r="145" ht="15.75" customHeight="1">
      <c r="B145" s="170"/>
      <c r="C145" s="170"/>
      <c r="D145" s="163"/>
      <c r="F145" s="92"/>
      <c r="G145" s="47"/>
      <c r="H145" s="47"/>
      <c r="U145" s="40" t="str">
        <f t="array" ref="U145">INDEX($C$20:$C$700,MATCH(0,COUNTIF($U$19:U144,$C$20:$C$700),0))</f>
        <v/>
      </c>
      <c r="V145" s="40">
        <f t="shared" si="1"/>
        <v>0</v>
      </c>
      <c r="W145" s="40" t="str">
        <f t="array" ref="W145">INDEX($B$20:$B$49,MATCH(0,COUNTIF($U$19:U144,$C$20:$C$700),0))</f>
        <v/>
      </c>
      <c r="X145" s="40">
        <f t="shared" si="2"/>
        <v>0</v>
      </c>
      <c r="Y145" s="155"/>
      <c r="Z145" s="40" t="str">
        <f t="array" ref="Z145">INDEX($D$20:$D$700,MATCH(0,COUNTIF($Z$19:Z144,$D$20:$D$700),0))</f>
        <v/>
      </c>
      <c r="AA145" s="40">
        <f t="shared" si="3"/>
        <v>0</v>
      </c>
      <c r="AB145" s="40" t="str">
        <f t="array" ref="AB145">INDEX($B$20:$B$49,MATCH(0,COUNTIF($Z$19:Z144,$D$20:$D$700),0))</f>
        <v/>
      </c>
      <c r="AC145" s="40">
        <f t="shared" si="4"/>
        <v>0</v>
      </c>
    </row>
    <row r="146" ht="15.75" customHeight="1">
      <c r="B146" s="170"/>
      <c r="C146" s="170"/>
      <c r="D146" s="163"/>
      <c r="F146" s="92"/>
      <c r="G146" s="47"/>
      <c r="H146" s="47"/>
      <c r="U146" s="40" t="str">
        <f t="array" ref="U146">INDEX($C$20:$C$700,MATCH(0,COUNTIF($U$19:U145,$C$20:$C$700),0))</f>
        <v/>
      </c>
      <c r="V146" s="40">
        <f t="shared" si="1"/>
        <v>0</v>
      </c>
      <c r="W146" s="40" t="str">
        <f t="array" ref="W146">INDEX($B$20:$B$49,MATCH(0,COUNTIF($U$19:U145,$C$20:$C$700),0))</f>
        <v/>
      </c>
      <c r="X146" s="40">
        <f t="shared" si="2"/>
        <v>0</v>
      </c>
      <c r="Y146" s="155"/>
      <c r="Z146" s="40" t="str">
        <f t="array" ref="Z146">INDEX($D$20:$D$700,MATCH(0,COUNTIF($Z$19:Z145,$D$20:$D$700),0))</f>
        <v/>
      </c>
      <c r="AA146" s="40">
        <f t="shared" si="3"/>
        <v>0</v>
      </c>
      <c r="AB146" s="40" t="str">
        <f t="array" ref="AB146">INDEX($B$20:$B$49,MATCH(0,COUNTIF($Z$19:Z145,$D$20:$D$700),0))</f>
        <v/>
      </c>
      <c r="AC146" s="40">
        <f t="shared" si="4"/>
        <v>0</v>
      </c>
    </row>
    <row r="147" ht="15.75" customHeight="1">
      <c r="B147" s="170"/>
      <c r="C147" s="170"/>
      <c r="D147" s="163"/>
      <c r="F147" s="92"/>
      <c r="G147" s="47"/>
      <c r="H147" s="47"/>
      <c r="U147" s="40" t="str">
        <f t="array" ref="U147">INDEX($C$20:$C$700,MATCH(0,COUNTIF($U$19:U146,$C$20:$C$700),0))</f>
        <v/>
      </c>
      <c r="V147" s="40">
        <f t="shared" si="1"/>
        <v>0</v>
      </c>
      <c r="W147" s="40" t="str">
        <f t="array" ref="W147">INDEX($B$20:$B$49,MATCH(0,COUNTIF($U$19:U146,$C$20:$C$700),0))</f>
        <v/>
      </c>
      <c r="X147" s="40">
        <f t="shared" si="2"/>
        <v>0</v>
      </c>
      <c r="Y147" s="155"/>
      <c r="Z147" s="40" t="str">
        <f t="array" ref="Z147">INDEX($D$20:$D$700,MATCH(0,COUNTIF($Z$19:Z146,$D$20:$D$700),0))</f>
        <v/>
      </c>
      <c r="AA147" s="40">
        <f t="shared" si="3"/>
        <v>0</v>
      </c>
      <c r="AB147" s="40" t="str">
        <f t="array" ref="AB147">INDEX($B$20:$B$49,MATCH(0,COUNTIF($Z$19:Z146,$D$20:$D$700),0))</f>
        <v/>
      </c>
      <c r="AC147" s="40">
        <f t="shared" si="4"/>
        <v>0</v>
      </c>
    </row>
    <row r="148" ht="15.75" customHeight="1">
      <c r="B148" s="170"/>
      <c r="C148" s="170"/>
      <c r="D148" s="163"/>
      <c r="F148" s="92"/>
      <c r="G148" s="47"/>
      <c r="H148" s="47"/>
      <c r="U148" s="40" t="str">
        <f t="array" ref="U148">INDEX($C$20:$C$700,MATCH(0,COUNTIF($U$19:U147,$C$20:$C$700),0))</f>
        <v/>
      </c>
      <c r="V148" s="40">
        <f t="shared" si="1"/>
        <v>0</v>
      </c>
      <c r="W148" s="40" t="str">
        <f t="array" ref="W148">INDEX($B$20:$B$49,MATCH(0,COUNTIF($U$19:U147,$C$20:$C$700),0))</f>
        <v/>
      </c>
      <c r="X148" s="40">
        <f t="shared" si="2"/>
        <v>0</v>
      </c>
      <c r="Y148" s="155"/>
      <c r="Z148" s="40" t="str">
        <f t="array" ref="Z148">INDEX($D$20:$D$700,MATCH(0,COUNTIF($Z$19:Z147,$D$20:$D$700),0))</f>
        <v/>
      </c>
      <c r="AA148" s="40">
        <f t="shared" si="3"/>
        <v>0</v>
      </c>
      <c r="AB148" s="40" t="str">
        <f t="array" ref="AB148">INDEX($B$20:$B$49,MATCH(0,COUNTIF($Z$19:Z147,$D$20:$D$700),0))</f>
        <v/>
      </c>
      <c r="AC148" s="40">
        <f t="shared" si="4"/>
        <v>0</v>
      </c>
    </row>
    <row r="149" ht="15.75" customHeight="1">
      <c r="B149" s="170"/>
      <c r="C149" s="170"/>
      <c r="D149" s="163"/>
      <c r="F149" s="92"/>
      <c r="G149" s="47"/>
      <c r="H149" s="47"/>
      <c r="U149" s="40" t="str">
        <f t="array" ref="U149">INDEX($C$20:$C$700,MATCH(0,COUNTIF($U$19:U148,$C$20:$C$700),0))</f>
        <v/>
      </c>
      <c r="V149" s="40">
        <f t="shared" si="1"/>
        <v>0</v>
      </c>
      <c r="W149" s="40" t="str">
        <f t="array" ref="W149">INDEX($B$20:$B$49,MATCH(0,COUNTIF($U$19:U148,$C$20:$C$700),0))</f>
        <v/>
      </c>
      <c r="X149" s="40">
        <f t="shared" si="2"/>
        <v>0</v>
      </c>
      <c r="Y149" s="155"/>
      <c r="Z149" s="40" t="str">
        <f t="array" ref="Z149">INDEX($D$20:$D$700,MATCH(0,COUNTIF($Z$19:Z148,$D$20:$D$700),0))</f>
        <v/>
      </c>
      <c r="AA149" s="40">
        <f t="shared" si="3"/>
        <v>0</v>
      </c>
      <c r="AB149" s="40" t="str">
        <f t="array" ref="AB149">INDEX($B$20:$B$49,MATCH(0,COUNTIF($Z$19:Z148,$D$20:$D$700),0))</f>
        <v/>
      </c>
      <c r="AC149" s="40">
        <f t="shared" si="4"/>
        <v>0</v>
      </c>
    </row>
    <row r="150" ht="15.75" customHeight="1">
      <c r="B150" s="170"/>
      <c r="C150" s="170"/>
      <c r="D150" s="163"/>
      <c r="F150" s="92"/>
      <c r="G150" s="47"/>
      <c r="H150" s="47"/>
      <c r="U150" s="40" t="str">
        <f t="array" ref="U150">INDEX($C$20:$C$700,MATCH(0,COUNTIF($U$19:U149,$C$20:$C$700),0))</f>
        <v/>
      </c>
      <c r="V150" s="40">
        <f t="shared" si="1"/>
        <v>0</v>
      </c>
      <c r="W150" s="40" t="str">
        <f t="array" ref="W150">INDEX($B$20:$B$49,MATCH(0,COUNTIF($U$19:U149,$C$20:$C$700),0))</f>
        <v/>
      </c>
      <c r="X150" s="40">
        <f t="shared" si="2"/>
        <v>0</v>
      </c>
      <c r="Y150" s="155"/>
      <c r="Z150" s="40" t="str">
        <f t="array" ref="Z150">INDEX($D$20:$D$700,MATCH(0,COUNTIF($Z$19:Z149,$D$20:$D$700),0))</f>
        <v/>
      </c>
      <c r="AA150" s="40">
        <f t="shared" si="3"/>
        <v>0</v>
      </c>
      <c r="AB150" s="40" t="str">
        <f t="array" ref="AB150">INDEX($B$20:$B$49,MATCH(0,COUNTIF($Z$19:Z149,$D$20:$D$700),0))</f>
        <v/>
      </c>
      <c r="AC150" s="40">
        <f t="shared" si="4"/>
        <v>0</v>
      </c>
    </row>
    <row r="151" ht="15.75" customHeight="1">
      <c r="B151" s="170"/>
      <c r="C151" s="170"/>
      <c r="D151" s="163"/>
      <c r="F151" s="92"/>
      <c r="G151" s="47"/>
      <c r="H151" s="47"/>
      <c r="U151" s="40" t="str">
        <f t="array" ref="U151">INDEX($C$20:$C$700,MATCH(0,COUNTIF($U$19:U150,$C$20:$C$700),0))</f>
        <v/>
      </c>
      <c r="V151" s="40">
        <f t="shared" si="1"/>
        <v>0</v>
      </c>
      <c r="W151" s="40" t="str">
        <f t="array" ref="W151">INDEX($B$20:$B$49,MATCH(0,COUNTIF($U$19:U150,$C$20:$C$700),0))</f>
        <v/>
      </c>
      <c r="X151" s="40">
        <f t="shared" si="2"/>
        <v>0</v>
      </c>
      <c r="Y151" s="155"/>
      <c r="Z151" s="40" t="str">
        <f t="array" ref="Z151">INDEX($D$20:$D$700,MATCH(0,COUNTIF($Z$19:Z150,$D$20:$D$700),0))</f>
        <v/>
      </c>
      <c r="AA151" s="40">
        <f t="shared" si="3"/>
        <v>0</v>
      </c>
      <c r="AB151" s="40" t="str">
        <f t="array" ref="AB151">INDEX($B$20:$B$49,MATCH(0,COUNTIF($Z$19:Z150,$D$20:$D$700),0))</f>
        <v/>
      </c>
      <c r="AC151" s="40">
        <f t="shared" si="4"/>
        <v>0</v>
      </c>
    </row>
    <row r="152" ht="15.75" customHeight="1">
      <c r="B152" s="170"/>
      <c r="C152" s="170"/>
      <c r="D152" s="163"/>
      <c r="F152" s="92"/>
      <c r="G152" s="47"/>
      <c r="H152" s="47"/>
      <c r="U152" s="40" t="str">
        <f t="array" ref="U152">INDEX($C$20:$C$700,MATCH(0,COUNTIF($U$19:U151,$C$20:$C$700),0))</f>
        <v/>
      </c>
      <c r="V152" s="40">
        <f t="shared" si="1"/>
        <v>0</v>
      </c>
      <c r="W152" s="40" t="str">
        <f t="array" ref="W152">INDEX($B$20:$B$49,MATCH(0,COUNTIF($U$19:U151,$C$20:$C$700),0))</f>
        <v/>
      </c>
      <c r="X152" s="40">
        <f t="shared" si="2"/>
        <v>0</v>
      </c>
      <c r="Y152" s="155"/>
      <c r="Z152" s="40" t="str">
        <f t="array" ref="Z152">INDEX($D$20:$D$700,MATCH(0,COUNTIF($Z$19:Z151,$D$20:$D$700),0))</f>
        <v/>
      </c>
      <c r="AA152" s="40">
        <f t="shared" si="3"/>
        <v>0</v>
      </c>
      <c r="AB152" s="40" t="str">
        <f t="array" ref="AB152">INDEX($B$20:$B$49,MATCH(0,COUNTIF($Z$19:Z151,$D$20:$D$700),0))</f>
        <v/>
      </c>
      <c r="AC152" s="40">
        <f t="shared" si="4"/>
        <v>0</v>
      </c>
    </row>
    <row r="153" ht="15.75" customHeight="1">
      <c r="B153" s="170"/>
      <c r="C153" s="170"/>
      <c r="D153" s="163"/>
      <c r="F153" s="92"/>
      <c r="G153" s="47"/>
      <c r="H153" s="47"/>
      <c r="U153" s="40" t="str">
        <f t="array" ref="U153">INDEX($C$20:$C$700,MATCH(0,COUNTIF($U$19:U152,$C$20:$C$700),0))</f>
        <v/>
      </c>
      <c r="V153" s="40">
        <f t="shared" si="1"/>
        <v>0</v>
      </c>
      <c r="W153" s="40" t="str">
        <f t="array" ref="W153">INDEX($B$20:$B$49,MATCH(0,COUNTIF($U$19:U152,$C$20:$C$700),0))</f>
        <v/>
      </c>
      <c r="X153" s="40">
        <f t="shared" si="2"/>
        <v>0</v>
      </c>
      <c r="Y153" s="155"/>
      <c r="Z153" s="40" t="str">
        <f t="array" ref="Z153">INDEX($D$20:$D$700,MATCH(0,COUNTIF($Z$19:Z152,$D$20:$D$700),0))</f>
        <v/>
      </c>
      <c r="AA153" s="40">
        <f t="shared" si="3"/>
        <v>0</v>
      </c>
      <c r="AB153" s="40" t="str">
        <f t="array" ref="AB153">INDEX($B$20:$B$49,MATCH(0,COUNTIF($Z$19:Z152,$D$20:$D$700),0))</f>
        <v/>
      </c>
      <c r="AC153" s="40">
        <f t="shared" si="4"/>
        <v>0</v>
      </c>
    </row>
    <row r="154" ht="15.75" customHeight="1">
      <c r="B154" s="170"/>
      <c r="C154" s="170"/>
      <c r="D154" s="163"/>
      <c r="F154" s="92"/>
      <c r="G154" s="47"/>
      <c r="H154" s="47"/>
      <c r="U154" s="40" t="str">
        <f t="array" ref="U154">INDEX($C$20:$C$700,MATCH(0,COUNTIF($U$19:U153,$C$20:$C$700),0))</f>
        <v/>
      </c>
      <c r="V154" s="40">
        <f t="shared" si="1"/>
        <v>0</v>
      </c>
      <c r="W154" s="40" t="str">
        <f t="array" ref="W154">INDEX($B$20:$B$49,MATCH(0,COUNTIF($U$19:U153,$C$20:$C$700),0))</f>
        <v/>
      </c>
      <c r="X154" s="40">
        <f t="shared" si="2"/>
        <v>0</v>
      </c>
      <c r="Y154" s="155"/>
      <c r="Z154" s="40" t="str">
        <f t="array" ref="Z154">INDEX($D$20:$D$700,MATCH(0,COUNTIF($Z$19:Z153,$D$20:$D$700),0))</f>
        <v/>
      </c>
      <c r="AA154" s="40">
        <f t="shared" si="3"/>
        <v>0</v>
      </c>
      <c r="AB154" s="40" t="str">
        <f t="array" ref="AB154">INDEX($B$20:$B$49,MATCH(0,COUNTIF($Z$19:Z153,$D$20:$D$700),0))</f>
        <v/>
      </c>
      <c r="AC154" s="40">
        <f t="shared" si="4"/>
        <v>0</v>
      </c>
    </row>
    <row r="155" ht="15.75" customHeight="1">
      <c r="B155" s="170"/>
      <c r="C155" s="170"/>
      <c r="D155" s="163"/>
      <c r="F155" s="92"/>
      <c r="G155" s="47"/>
      <c r="H155" s="47"/>
      <c r="U155" s="40" t="str">
        <f t="array" ref="U155">INDEX($C$20:$C$700,MATCH(0,COUNTIF($U$19:U154,$C$20:$C$700),0))</f>
        <v/>
      </c>
      <c r="V155" s="40">
        <f t="shared" si="1"/>
        <v>0</v>
      </c>
      <c r="W155" s="40" t="str">
        <f t="array" ref="W155">INDEX($B$20:$B$49,MATCH(0,COUNTIF($U$19:U154,$C$20:$C$700),0))</f>
        <v/>
      </c>
      <c r="X155" s="40">
        <f t="shared" si="2"/>
        <v>0</v>
      </c>
      <c r="Y155" s="155"/>
      <c r="Z155" s="40" t="str">
        <f t="array" ref="Z155">INDEX($D$20:$D$700,MATCH(0,COUNTIF($Z$19:Z154,$D$20:$D$700),0))</f>
        <v/>
      </c>
      <c r="AA155" s="40">
        <f t="shared" si="3"/>
        <v>0</v>
      </c>
      <c r="AB155" s="40" t="str">
        <f t="array" ref="AB155">INDEX($B$20:$B$49,MATCH(0,COUNTIF($Z$19:Z154,$D$20:$D$700),0))</f>
        <v/>
      </c>
      <c r="AC155" s="40">
        <f t="shared" si="4"/>
        <v>0</v>
      </c>
    </row>
    <row r="156" ht="15.75" customHeight="1">
      <c r="B156" s="170"/>
      <c r="C156" s="170"/>
      <c r="D156" s="163"/>
      <c r="F156" s="92"/>
      <c r="G156" s="47"/>
      <c r="H156" s="47"/>
      <c r="U156" s="40" t="str">
        <f t="array" ref="U156">INDEX($C$20:$C$700,MATCH(0,COUNTIF($U$19:U155,$C$20:$C$700),0))</f>
        <v/>
      </c>
      <c r="V156" s="40">
        <f t="shared" si="1"/>
        <v>0</v>
      </c>
      <c r="W156" s="40" t="str">
        <f t="array" ref="W156">INDEX($B$20:$B$49,MATCH(0,COUNTIF($U$19:U155,$C$20:$C$700),0))</f>
        <v/>
      </c>
      <c r="X156" s="40">
        <f t="shared" si="2"/>
        <v>0</v>
      </c>
      <c r="Y156" s="155"/>
      <c r="Z156" s="40" t="str">
        <f t="array" ref="Z156">INDEX($D$20:$D$700,MATCH(0,COUNTIF($Z$19:Z155,$D$20:$D$700),0))</f>
        <v/>
      </c>
      <c r="AA156" s="40">
        <f t="shared" si="3"/>
        <v>0</v>
      </c>
      <c r="AB156" s="40" t="str">
        <f t="array" ref="AB156">INDEX($B$20:$B$49,MATCH(0,COUNTIF($Z$19:Z155,$D$20:$D$700),0))</f>
        <v/>
      </c>
      <c r="AC156" s="40">
        <f t="shared" si="4"/>
        <v>0</v>
      </c>
    </row>
    <row r="157" ht="15.75" customHeight="1">
      <c r="B157" s="170"/>
      <c r="C157" s="170"/>
      <c r="D157" s="163"/>
      <c r="F157" s="92"/>
      <c r="G157" s="47"/>
      <c r="H157" s="47"/>
      <c r="U157" s="40" t="str">
        <f t="array" ref="U157">INDEX($C$20:$C$700,MATCH(0,COUNTIF($U$19:U156,$C$20:$C$700),0))</f>
        <v/>
      </c>
      <c r="V157" s="40">
        <f t="shared" si="1"/>
        <v>0</v>
      </c>
      <c r="W157" s="40" t="str">
        <f t="array" ref="W157">INDEX($B$20:$B$49,MATCH(0,COUNTIF($U$19:U156,$C$20:$C$700),0))</f>
        <v/>
      </c>
      <c r="X157" s="40">
        <f t="shared" si="2"/>
        <v>0</v>
      </c>
      <c r="Y157" s="155"/>
      <c r="Z157" s="40" t="str">
        <f t="array" ref="Z157">INDEX($D$20:$D$700,MATCH(0,COUNTIF($Z$19:Z156,$D$20:$D$700),0))</f>
        <v/>
      </c>
      <c r="AA157" s="40">
        <f t="shared" si="3"/>
        <v>0</v>
      </c>
      <c r="AB157" s="40" t="str">
        <f t="array" ref="AB157">INDEX($B$20:$B$49,MATCH(0,COUNTIF($Z$19:Z156,$D$20:$D$700),0))</f>
        <v/>
      </c>
      <c r="AC157" s="40">
        <f t="shared" si="4"/>
        <v>0</v>
      </c>
    </row>
    <row r="158" ht="15.75" customHeight="1">
      <c r="B158" s="170"/>
      <c r="C158" s="170"/>
      <c r="D158" s="163"/>
      <c r="F158" s="92"/>
      <c r="G158" s="47"/>
      <c r="H158" s="47"/>
      <c r="U158" s="40" t="str">
        <f t="array" ref="U158">INDEX($C$20:$C$700,MATCH(0,COUNTIF($U$19:U157,$C$20:$C$700),0))</f>
        <v/>
      </c>
      <c r="V158" s="40">
        <f t="shared" si="1"/>
        <v>0</v>
      </c>
      <c r="W158" s="40" t="str">
        <f t="array" ref="W158">INDEX($B$20:$B$49,MATCH(0,COUNTIF($U$19:U157,$C$20:$C$700),0))</f>
        <v/>
      </c>
      <c r="X158" s="40">
        <f t="shared" si="2"/>
        <v>0</v>
      </c>
      <c r="Y158" s="155"/>
      <c r="Z158" s="40" t="str">
        <f t="array" ref="Z158">INDEX($D$20:$D$700,MATCH(0,COUNTIF($Z$19:Z157,$D$20:$D$700),0))</f>
        <v/>
      </c>
      <c r="AA158" s="40">
        <f t="shared" si="3"/>
        <v>0</v>
      </c>
      <c r="AB158" s="40" t="str">
        <f t="array" ref="AB158">INDEX($B$20:$B$49,MATCH(0,COUNTIF($Z$19:Z157,$D$20:$D$700),0))</f>
        <v/>
      </c>
      <c r="AC158" s="40">
        <f t="shared" si="4"/>
        <v>0</v>
      </c>
    </row>
    <row r="159" ht="15.75" customHeight="1">
      <c r="B159" s="170"/>
      <c r="C159" s="170"/>
      <c r="D159" s="163"/>
      <c r="F159" s="92"/>
      <c r="G159" s="47"/>
      <c r="H159" s="47"/>
      <c r="U159" s="40" t="str">
        <f t="array" ref="U159">INDEX($C$20:$C$700,MATCH(0,COUNTIF($U$19:U158,$C$20:$C$700),0))</f>
        <v/>
      </c>
      <c r="V159" s="40">
        <f t="shared" si="1"/>
        <v>0</v>
      </c>
      <c r="W159" s="40" t="str">
        <f t="array" ref="W159">INDEX($B$20:$B$49,MATCH(0,COUNTIF($U$19:U158,$C$20:$C$700),0))</f>
        <v/>
      </c>
      <c r="X159" s="40">
        <f t="shared" si="2"/>
        <v>0</v>
      </c>
      <c r="Y159" s="155"/>
      <c r="Z159" s="40" t="str">
        <f t="array" ref="Z159">INDEX($D$20:$D$700,MATCH(0,COUNTIF($Z$19:Z158,$D$20:$D$700),0))</f>
        <v/>
      </c>
      <c r="AA159" s="40">
        <f t="shared" si="3"/>
        <v>0</v>
      </c>
      <c r="AB159" s="40" t="str">
        <f t="array" ref="AB159">INDEX($B$20:$B$49,MATCH(0,COUNTIF($Z$19:Z158,$D$20:$D$700),0))</f>
        <v/>
      </c>
      <c r="AC159" s="40">
        <f t="shared" si="4"/>
        <v>0</v>
      </c>
    </row>
    <row r="160" ht="15.75" customHeight="1">
      <c r="B160" s="170"/>
      <c r="C160" s="170"/>
      <c r="D160" s="163"/>
      <c r="F160" s="92"/>
      <c r="G160" s="47"/>
      <c r="H160" s="47"/>
      <c r="U160" s="40" t="str">
        <f t="array" ref="U160">INDEX($C$20:$C$700,MATCH(0,COUNTIF($U$19:U159,$C$20:$C$700),0))</f>
        <v/>
      </c>
      <c r="V160" s="40">
        <f t="shared" si="1"/>
        <v>0</v>
      </c>
      <c r="W160" s="40" t="str">
        <f t="array" ref="W160">INDEX($B$20:$B$49,MATCH(0,COUNTIF($U$19:U159,$C$20:$C$700),0))</f>
        <v/>
      </c>
      <c r="X160" s="40">
        <f t="shared" si="2"/>
        <v>0</v>
      </c>
      <c r="Y160" s="155"/>
      <c r="Z160" s="40" t="str">
        <f t="array" ref="Z160">INDEX($D$20:$D$700,MATCH(0,COUNTIF($Z$19:Z159,$D$20:$D$700),0))</f>
        <v/>
      </c>
      <c r="AA160" s="40">
        <f t="shared" si="3"/>
        <v>0</v>
      </c>
      <c r="AB160" s="40" t="str">
        <f t="array" ref="AB160">INDEX($B$20:$B$49,MATCH(0,COUNTIF($Z$19:Z159,$D$20:$D$700),0))</f>
        <v/>
      </c>
      <c r="AC160" s="40">
        <f t="shared" si="4"/>
        <v>0</v>
      </c>
    </row>
    <row r="161" ht="15.75" customHeight="1">
      <c r="B161" s="170"/>
      <c r="C161" s="170"/>
      <c r="D161" s="163"/>
      <c r="F161" s="92"/>
      <c r="G161" s="47"/>
      <c r="H161" s="47"/>
      <c r="U161" s="40" t="str">
        <f t="array" ref="U161">INDEX($C$20:$C$700,MATCH(0,COUNTIF($U$19:U160,$C$20:$C$700),0))</f>
        <v/>
      </c>
      <c r="V161" s="40">
        <f t="shared" si="1"/>
        <v>0</v>
      </c>
      <c r="W161" s="40" t="str">
        <f t="array" ref="W161">INDEX($B$20:$B$49,MATCH(0,COUNTIF($U$19:U160,$C$20:$C$700),0))</f>
        <v/>
      </c>
      <c r="X161" s="40">
        <f t="shared" si="2"/>
        <v>0</v>
      </c>
      <c r="Y161" s="155"/>
      <c r="Z161" s="40" t="str">
        <f t="array" ref="Z161">INDEX($D$20:$D$700,MATCH(0,COUNTIF($Z$19:Z160,$D$20:$D$700),0))</f>
        <v/>
      </c>
      <c r="AA161" s="40">
        <f t="shared" si="3"/>
        <v>0</v>
      </c>
      <c r="AB161" s="40" t="str">
        <f t="array" ref="AB161">INDEX($B$20:$B$49,MATCH(0,COUNTIF($Z$19:Z160,$D$20:$D$700),0))</f>
        <v/>
      </c>
      <c r="AC161" s="40">
        <f t="shared" si="4"/>
        <v>0</v>
      </c>
    </row>
    <row r="162" ht="15.75" customHeight="1">
      <c r="B162" s="170"/>
      <c r="C162" s="170"/>
      <c r="D162" s="163"/>
      <c r="F162" s="92"/>
      <c r="G162" s="47"/>
      <c r="H162" s="47"/>
      <c r="U162" s="40" t="str">
        <f t="array" ref="U162">INDEX($C$20:$C$700,MATCH(0,COUNTIF($U$19:U161,$C$20:$C$700),0))</f>
        <v/>
      </c>
      <c r="V162" s="40">
        <f t="shared" si="1"/>
        <v>0</v>
      </c>
      <c r="W162" s="40" t="str">
        <f t="array" ref="W162">INDEX($B$20:$B$49,MATCH(0,COUNTIF($U$19:U161,$C$20:$C$700),0))</f>
        <v/>
      </c>
      <c r="X162" s="40">
        <f t="shared" si="2"/>
        <v>0</v>
      </c>
      <c r="Y162" s="155"/>
      <c r="Z162" s="40" t="str">
        <f t="array" ref="Z162">INDEX($D$20:$D$700,MATCH(0,COUNTIF($Z$19:Z161,$D$20:$D$700),0))</f>
        <v/>
      </c>
      <c r="AA162" s="40">
        <f t="shared" si="3"/>
        <v>0</v>
      </c>
      <c r="AB162" s="40" t="str">
        <f t="array" ref="AB162">INDEX($B$20:$B$49,MATCH(0,COUNTIF($Z$19:Z161,$D$20:$D$700),0))</f>
        <v/>
      </c>
      <c r="AC162" s="40">
        <f t="shared" si="4"/>
        <v>0</v>
      </c>
    </row>
    <row r="163" ht="15.75" customHeight="1">
      <c r="B163" s="170"/>
      <c r="C163" s="170"/>
      <c r="D163" s="163"/>
      <c r="F163" s="92"/>
      <c r="G163" s="47"/>
      <c r="H163" s="47"/>
      <c r="U163" s="40" t="str">
        <f t="array" ref="U163">INDEX($C$20:$C$700,MATCH(0,COUNTIF($U$19:U162,$C$20:$C$700),0))</f>
        <v/>
      </c>
      <c r="V163" s="40">
        <f t="shared" si="1"/>
        <v>0</v>
      </c>
      <c r="W163" s="40" t="str">
        <f t="array" ref="W163">INDEX($B$20:$B$49,MATCH(0,COUNTIF($U$19:U162,$C$20:$C$700),0))</f>
        <v/>
      </c>
      <c r="X163" s="40">
        <f t="shared" si="2"/>
        <v>0</v>
      </c>
      <c r="Y163" s="155"/>
      <c r="Z163" s="40" t="str">
        <f t="array" ref="Z163">INDEX($D$20:$D$700,MATCH(0,COUNTIF($Z$19:Z162,$D$20:$D$700),0))</f>
        <v/>
      </c>
      <c r="AA163" s="40">
        <f t="shared" si="3"/>
        <v>0</v>
      </c>
      <c r="AB163" s="40" t="str">
        <f t="array" ref="AB163">INDEX($B$20:$B$49,MATCH(0,COUNTIF($Z$19:Z162,$D$20:$D$700),0))</f>
        <v/>
      </c>
      <c r="AC163" s="40">
        <f t="shared" si="4"/>
        <v>0</v>
      </c>
    </row>
    <row r="164" ht="15.75" customHeight="1">
      <c r="B164" s="170"/>
      <c r="C164" s="170"/>
      <c r="D164" s="163"/>
      <c r="F164" s="92"/>
      <c r="G164" s="47"/>
      <c r="H164" s="47"/>
      <c r="U164" s="40" t="str">
        <f t="array" ref="U164">INDEX($C$20:$C$700,MATCH(0,COUNTIF($U$19:U163,$C$20:$C$700),0))</f>
        <v/>
      </c>
      <c r="V164" s="40">
        <f t="shared" si="1"/>
        <v>0</v>
      </c>
      <c r="W164" s="40" t="str">
        <f t="array" ref="W164">INDEX($B$20:$B$49,MATCH(0,COUNTIF($U$19:U163,$C$20:$C$700),0))</f>
        <v/>
      </c>
      <c r="X164" s="40">
        <f t="shared" si="2"/>
        <v>0</v>
      </c>
      <c r="Y164" s="155"/>
      <c r="Z164" s="40" t="str">
        <f t="array" ref="Z164">INDEX($D$20:$D$700,MATCH(0,COUNTIF($Z$19:Z163,$D$20:$D$700),0))</f>
        <v/>
      </c>
      <c r="AA164" s="40">
        <f t="shared" si="3"/>
        <v>0</v>
      </c>
      <c r="AB164" s="40" t="str">
        <f t="array" ref="AB164">INDEX($B$20:$B$49,MATCH(0,COUNTIF($Z$19:Z163,$D$20:$D$700),0))</f>
        <v/>
      </c>
      <c r="AC164" s="40">
        <f t="shared" si="4"/>
        <v>0</v>
      </c>
    </row>
    <row r="165" ht="15.75" customHeight="1">
      <c r="B165" s="170"/>
      <c r="C165" s="170"/>
      <c r="D165" s="163"/>
      <c r="F165" s="92"/>
      <c r="G165" s="47"/>
      <c r="H165" s="47"/>
      <c r="U165" s="40" t="str">
        <f t="array" ref="U165">INDEX($C$20:$C$700,MATCH(0,COUNTIF($U$19:U164,$C$20:$C$700),0))</f>
        <v/>
      </c>
      <c r="V165" s="40">
        <f t="shared" si="1"/>
        <v>0</v>
      </c>
      <c r="W165" s="40" t="str">
        <f t="array" ref="W165">INDEX($B$20:$B$49,MATCH(0,COUNTIF($U$19:U164,$C$20:$C$700),0))</f>
        <v/>
      </c>
      <c r="X165" s="40">
        <f t="shared" si="2"/>
        <v>0</v>
      </c>
      <c r="Y165" s="155"/>
      <c r="Z165" s="40" t="str">
        <f t="array" ref="Z165">INDEX($D$20:$D$700,MATCH(0,COUNTIF($Z$19:Z164,$D$20:$D$700),0))</f>
        <v/>
      </c>
      <c r="AA165" s="40">
        <f t="shared" si="3"/>
        <v>0</v>
      </c>
      <c r="AB165" s="40" t="str">
        <f t="array" ref="AB165">INDEX($B$20:$B$49,MATCH(0,COUNTIF($Z$19:Z164,$D$20:$D$700),0))</f>
        <v/>
      </c>
      <c r="AC165" s="40">
        <f t="shared" si="4"/>
        <v>0</v>
      </c>
    </row>
    <row r="166" ht="15.75" customHeight="1">
      <c r="B166" s="170"/>
      <c r="C166" s="170"/>
      <c r="D166" s="163"/>
      <c r="F166" s="92"/>
      <c r="G166" s="47"/>
      <c r="H166" s="47"/>
      <c r="U166" s="40" t="str">
        <f t="array" ref="U166">INDEX($C$20:$C$700,MATCH(0,COUNTIF($U$19:U165,$C$20:$C$700),0))</f>
        <v/>
      </c>
      <c r="V166" s="40">
        <f t="shared" si="1"/>
        <v>0</v>
      </c>
      <c r="W166" s="40" t="str">
        <f t="array" ref="W166">INDEX($B$20:$B$49,MATCH(0,COUNTIF($U$19:U165,$C$20:$C$700),0))</f>
        <v/>
      </c>
      <c r="X166" s="40">
        <f t="shared" si="2"/>
        <v>0</v>
      </c>
      <c r="Y166" s="155"/>
      <c r="Z166" s="40" t="str">
        <f t="array" ref="Z166">INDEX($D$20:$D$700,MATCH(0,COUNTIF($Z$19:Z165,$D$20:$D$700),0))</f>
        <v/>
      </c>
      <c r="AA166" s="40">
        <f t="shared" si="3"/>
        <v>0</v>
      </c>
      <c r="AB166" s="40" t="str">
        <f t="array" ref="AB166">INDEX($B$20:$B$49,MATCH(0,COUNTIF($Z$19:Z165,$D$20:$D$700),0))</f>
        <v/>
      </c>
      <c r="AC166" s="40">
        <f t="shared" si="4"/>
        <v>0</v>
      </c>
    </row>
    <row r="167" ht="15.75" customHeight="1">
      <c r="B167" s="170"/>
      <c r="C167" s="170"/>
      <c r="D167" s="163"/>
      <c r="F167" s="92"/>
      <c r="G167" s="47"/>
      <c r="H167" s="47"/>
      <c r="U167" s="40" t="str">
        <f t="array" ref="U167">INDEX($C$20:$C$700,MATCH(0,COUNTIF($U$19:U166,$C$20:$C$700),0))</f>
        <v/>
      </c>
      <c r="V167" s="40">
        <f t="shared" si="1"/>
        <v>0</v>
      </c>
      <c r="W167" s="40" t="str">
        <f t="array" ref="W167">INDEX($B$20:$B$49,MATCH(0,COUNTIF($U$19:U166,$C$20:$C$700),0))</f>
        <v/>
      </c>
      <c r="X167" s="40">
        <f t="shared" si="2"/>
        <v>0</v>
      </c>
      <c r="Y167" s="155"/>
      <c r="Z167" s="40" t="str">
        <f t="array" ref="Z167">INDEX($D$20:$D$700,MATCH(0,COUNTIF($Z$19:Z166,$D$20:$D$700),0))</f>
        <v/>
      </c>
      <c r="AA167" s="40">
        <f t="shared" si="3"/>
        <v>0</v>
      </c>
      <c r="AB167" s="40" t="str">
        <f t="array" ref="AB167">INDEX($B$20:$B$49,MATCH(0,COUNTIF($Z$19:Z166,$D$20:$D$700),0))</f>
        <v/>
      </c>
      <c r="AC167" s="40">
        <f t="shared" si="4"/>
        <v>0</v>
      </c>
    </row>
    <row r="168" ht="15.75" customHeight="1">
      <c r="B168" s="170"/>
      <c r="C168" s="170"/>
      <c r="D168" s="163"/>
      <c r="F168" s="92"/>
      <c r="G168" s="47"/>
      <c r="H168" s="47"/>
      <c r="U168" s="40" t="str">
        <f t="array" ref="U168">INDEX($C$20:$C$700,MATCH(0,COUNTIF($U$19:U167,$C$20:$C$700),0))</f>
        <v/>
      </c>
      <c r="V168" s="40">
        <f t="shared" si="1"/>
        <v>0</v>
      </c>
      <c r="W168" s="40" t="str">
        <f t="array" ref="W168">INDEX($B$20:$B$49,MATCH(0,COUNTIF($U$19:U167,$C$20:$C$700),0))</f>
        <v/>
      </c>
      <c r="X168" s="40">
        <f t="shared" si="2"/>
        <v>0</v>
      </c>
      <c r="Y168" s="155"/>
      <c r="Z168" s="40" t="str">
        <f t="array" ref="Z168">INDEX($D$20:$D$700,MATCH(0,COUNTIF($Z$19:Z167,$D$20:$D$700),0))</f>
        <v/>
      </c>
      <c r="AA168" s="40">
        <f t="shared" si="3"/>
        <v>0</v>
      </c>
      <c r="AB168" s="40" t="str">
        <f t="array" ref="AB168">INDEX($B$20:$B$49,MATCH(0,COUNTIF($Z$19:Z167,$D$20:$D$700),0))</f>
        <v/>
      </c>
      <c r="AC168" s="40">
        <f t="shared" si="4"/>
        <v>0</v>
      </c>
    </row>
    <row r="169" ht="15.75" customHeight="1">
      <c r="B169" s="170"/>
      <c r="C169" s="170"/>
      <c r="D169" s="163"/>
      <c r="F169" s="92"/>
      <c r="G169" s="47"/>
      <c r="H169" s="47"/>
      <c r="U169" s="40" t="str">
        <f t="array" ref="U169">INDEX($C$20:$C$700,MATCH(0,COUNTIF($U$19:U168,$C$20:$C$700),0))</f>
        <v/>
      </c>
      <c r="V169" s="40">
        <f t="shared" si="1"/>
        <v>0</v>
      </c>
      <c r="W169" s="40" t="str">
        <f t="array" ref="W169">INDEX($B$20:$B$49,MATCH(0,COUNTIF($U$19:U168,$C$20:$C$700),0))</f>
        <v/>
      </c>
      <c r="X169" s="40">
        <f t="shared" si="2"/>
        <v>0</v>
      </c>
      <c r="Y169" s="155"/>
      <c r="Z169" s="40" t="str">
        <f t="array" ref="Z169">INDEX($D$20:$D$700,MATCH(0,COUNTIF($Z$19:Z168,$D$20:$D$700),0))</f>
        <v/>
      </c>
      <c r="AA169" s="40">
        <f t="shared" si="3"/>
        <v>0</v>
      </c>
      <c r="AB169" s="40" t="str">
        <f t="array" ref="AB169">INDEX($B$20:$B$49,MATCH(0,COUNTIF($Z$19:Z168,$D$20:$D$700),0))</f>
        <v/>
      </c>
      <c r="AC169" s="40">
        <f t="shared" si="4"/>
        <v>0</v>
      </c>
    </row>
    <row r="170" ht="15.75" customHeight="1">
      <c r="B170" s="170"/>
      <c r="C170" s="170"/>
      <c r="D170" s="163"/>
      <c r="F170" s="92"/>
      <c r="G170" s="47"/>
      <c r="H170" s="47"/>
      <c r="U170" s="40" t="str">
        <f t="array" ref="U170">INDEX($C$20:$C$700,MATCH(0,COUNTIF($U$19:U169,$C$20:$C$700),0))</f>
        <v/>
      </c>
      <c r="V170" s="40">
        <f t="shared" si="1"/>
        <v>0</v>
      </c>
      <c r="W170" s="40" t="str">
        <f t="array" ref="W170">INDEX($B$20:$B$49,MATCH(0,COUNTIF($U$19:U169,$C$20:$C$700),0))</f>
        <v/>
      </c>
      <c r="X170" s="40">
        <f t="shared" si="2"/>
        <v>0</v>
      </c>
      <c r="Y170" s="155"/>
      <c r="Z170" s="40" t="str">
        <f t="array" ref="Z170">INDEX($D$20:$D$700,MATCH(0,COUNTIF($Z$19:Z169,$D$20:$D$700),0))</f>
        <v/>
      </c>
      <c r="AA170" s="40">
        <f t="shared" si="3"/>
        <v>0</v>
      </c>
      <c r="AB170" s="40" t="str">
        <f t="array" ref="AB170">INDEX($B$20:$B$49,MATCH(0,COUNTIF($Z$19:Z169,$D$20:$D$700),0))</f>
        <v/>
      </c>
      <c r="AC170" s="40">
        <f t="shared" si="4"/>
        <v>0</v>
      </c>
    </row>
    <row r="171" ht="15.75" customHeight="1">
      <c r="B171" s="170"/>
      <c r="C171" s="170"/>
      <c r="D171" s="163"/>
      <c r="F171" s="92"/>
      <c r="G171" s="47"/>
      <c r="H171" s="47"/>
      <c r="U171" s="40" t="str">
        <f t="array" ref="U171">INDEX($C$20:$C$700,MATCH(0,COUNTIF($U$19:U170,$C$20:$C$700),0))</f>
        <v/>
      </c>
      <c r="V171" s="40">
        <f t="shared" si="1"/>
        <v>0</v>
      </c>
      <c r="W171" s="40" t="str">
        <f t="array" ref="W171">INDEX($B$20:$B$49,MATCH(0,COUNTIF($U$19:U170,$C$20:$C$700),0))</f>
        <v/>
      </c>
      <c r="X171" s="40">
        <f t="shared" si="2"/>
        <v>0</v>
      </c>
      <c r="Y171" s="155"/>
      <c r="Z171" s="40" t="str">
        <f t="array" ref="Z171">INDEX($D$20:$D$700,MATCH(0,COUNTIF($Z$19:Z170,$D$20:$D$700),0))</f>
        <v/>
      </c>
      <c r="AA171" s="40">
        <f t="shared" si="3"/>
        <v>0</v>
      </c>
      <c r="AB171" s="40" t="str">
        <f t="array" ref="AB171">INDEX($B$20:$B$49,MATCH(0,COUNTIF($Z$19:Z170,$D$20:$D$700),0))</f>
        <v/>
      </c>
      <c r="AC171" s="40">
        <f t="shared" si="4"/>
        <v>0</v>
      </c>
    </row>
    <row r="172" ht="15.75" customHeight="1">
      <c r="B172" s="170"/>
      <c r="C172" s="170"/>
      <c r="D172" s="163"/>
      <c r="F172" s="92"/>
      <c r="G172" s="47"/>
      <c r="H172" s="47"/>
      <c r="U172" s="40" t="str">
        <f t="array" ref="U172">INDEX($C$20:$C$700,MATCH(0,COUNTIF($U$19:U171,$C$20:$C$700),0))</f>
        <v/>
      </c>
      <c r="V172" s="40">
        <f t="shared" si="1"/>
        <v>0</v>
      </c>
      <c r="W172" s="40" t="str">
        <f t="array" ref="W172">INDEX($B$20:$B$49,MATCH(0,COUNTIF($U$19:U171,$C$20:$C$700),0))</f>
        <v/>
      </c>
      <c r="X172" s="40">
        <f t="shared" si="2"/>
        <v>0</v>
      </c>
      <c r="Y172" s="155"/>
      <c r="Z172" s="40" t="str">
        <f t="array" ref="Z172">INDEX($D$20:$D$700,MATCH(0,COUNTIF($Z$19:Z171,$D$20:$D$700),0))</f>
        <v/>
      </c>
      <c r="AA172" s="40">
        <f t="shared" si="3"/>
        <v>0</v>
      </c>
      <c r="AB172" s="40" t="str">
        <f t="array" ref="AB172">INDEX($B$20:$B$49,MATCH(0,COUNTIF($Z$19:Z171,$D$20:$D$700),0))</f>
        <v/>
      </c>
      <c r="AC172" s="40">
        <f t="shared" si="4"/>
        <v>0</v>
      </c>
    </row>
    <row r="173" ht="15.75" customHeight="1">
      <c r="B173" s="170"/>
      <c r="C173" s="170"/>
      <c r="D173" s="163"/>
      <c r="F173" s="92"/>
      <c r="G173" s="47"/>
      <c r="H173" s="47"/>
      <c r="U173" s="40" t="str">
        <f t="array" ref="U173">INDEX($C$20:$C$700,MATCH(0,COUNTIF($U$19:U172,$C$20:$C$700),0))</f>
        <v/>
      </c>
      <c r="V173" s="40">
        <f t="shared" si="1"/>
        <v>0</v>
      </c>
      <c r="W173" s="40" t="str">
        <f t="array" ref="W173">INDEX($B$20:$B$49,MATCH(0,COUNTIF($U$19:U172,$C$20:$C$700),0))</f>
        <v/>
      </c>
      <c r="X173" s="40">
        <f t="shared" si="2"/>
        <v>0</v>
      </c>
      <c r="Y173" s="155"/>
      <c r="Z173" s="40" t="str">
        <f t="array" ref="Z173">INDEX($D$20:$D$700,MATCH(0,COUNTIF($Z$19:Z172,$D$20:$D$700),0))</f>
        <v/>
      </c>
      <c r="AA173" s="40">
        <f t="shared" si="3"/>
        <v>0</v>
      </c>
      <c r="AB173" s="40" t="str">
        <f t="array" ref="AB173">INDEX($B$20:$B$49,MATCH(0,COUNTIF($Z$19:Z172,$D$20:$D$700),0))</f>
        <v/>
      </c>
      <c r="AC173" s="40">
        <f t="shared" si="4"/>
        <v>0</v>
      </c>
    </row>
    <row r="174" ht="15.75" customHeight="1">
      <c r="B174" s="170"/>
      <c r="C174" s="170"/>
      <c r="D174" s="163"/>
      <c r="F174" s="92"/>
      <c r="G174" s="47"/>
      <c r="H174" s="47"/>
      <c r="U174" s="40" t="str">
        <f t="array" ref="U174">INDEX($C$20:$C$700,MATCH(0,COUNTIF($U$19:U173,$C$20:$C$700),0))</f>
        <v/>
      </c>
      <c r="V174" s="40">
        <f t="shared" si="1"/>
        <v>0</v>
      </c>
      <c r="W174" s="40" t="str">
        <f t="array" ref="W174">INDEX($B$20:$B$49,MATCH(0,COUNTIF($U$19:U173,$C$20:$C$700),0))</f>
        <v/>
      </c>
      <c r="X174" s="40">
        <f t="shared" si="2"/>
        <v>0</v>
      </c>
      <c r="Y174" s="155"/>
      <c r="Z174" s="40" t="str">
        <f t="array" ref="Z174">INDEX($D$20:$D$700,MATCH(0,COUNTIF($Z$19:Z173,$D$20:$D$700),0))</f>
        <v/>
      </c>
      <c r="AA174" s="40">
        <f t="shared" si="3"/>
        <v>0</v>
      </c>
      <c r="AB174" s="40" t="str">
        <f t="array" ref="AB174">INDEX($B$20:$B$49,MATCH(0,COUNTIF($Z$19:Z173,$D$20:$D$700),0))</f>
        <v/>
      </c>
      <c r="AC174" s="40">
        <f t="shared" si="4"/>
        <v>0</v>
      </c>
    </row>
    <row r="175" ht="15.75" customHeight="1">
      <c r="B175" s="170"/>
      <c r="C175" s="170"/>
      <c r="D175" s="163"/>
      <c r="F175" s="92"/>
      <c r="G175" s="47"/>
      <c r="H175" s="47"/>
      <c r="U175" s="40" t="str">
        <f t="array" ref="U175">INDEX($C$20:$C$700,MATCH(0,COUNTIF($U$19:U174,$C$20:$C$700),0))</f>
        <v/>
      </c>
      <c r="V175" s="40">
        <f t="shared" si="1"/>
        <v>0</v>
      </c>
      <c r="W175" s="40" t="str">
        <f t="array" ref="W175">INDEX($B$20:$B$49,MATCH(0,COUNTIF($U$19:U174,$C$20:$C$700),0))</f>
        <v/>
      </c>
      <c r="X175" s="40">
        <f t="shared" si="2"/>
        <v>0</v>
      </c>
      <c r="Y175" s="155"/>
      <c r="Z175" s="40" t="str">
        <f t="array" ref="Z175">INDEX($D$20:$D$700,MATCH(0,COUNTIF($Z$19:Z174,$D$20:$D$700),0))</f>
        <v/>
      </c>
      <c r="AA175" s="40">
        <f t="shared" si="3"/>
        <v>0</v>
      </c>
      <c r="AB175" s="40" t="str">
        <f t="array" ref="AB175">INDEX($B$20:$B$49,MATCH(0,COUNTIF($Z$19:Z174,$D$20:$D$700),0))</f>
        <v/>
      </c>
      <c r="AC175" s="40">
        <f t="shared" si="4"/>
        <v>0</v>
      </c>
    </row>
    <row r="176" ht="15.75" customHeight="1">
      <c r="B176" s="170"/>
      <c r="C176" s="170"/>
      <c r="D176" s="163"/>
      <c r="F176" s="92"/>
      <c r="G176" s="47"/>
      <c r="H176" s="47"/>
      <c r="U176" s="40" t="str">
        <f t="array" ref="U176">INDEX($C$20:$C$700,MATCH(0,COUNTIF($U$19:U175,$C$20:$C$700),0))</f>
        <v/>
      </c>
      <c r="V176" s="40">
        <f t="shared" si="1"/>
        <v>0</v>
      </c>
      <c r="W176" s="40" t="str">
        <f t="array" ref="W176">INDEX($B$20:$B$49,MATCH(0,COUNTIF($U$19:U175,$C$20:$C$700),0))</f>
        <v/>
      </c>
      <c r="X176" s="40">
        <f t="shared" si="2"/>
        <v>0</v>
      </c>
      <c r="Y176" s="155"/>
      <c r="Z176" s="40" t="str">
        <f t="array" ref="Z176">INDEX($D$20:$D$700,MATCH(0,COUNTIF($Z$19:Z175,$D$20:$D$700),0))</f>
        <v/>
      </c>
      <c r="AA176" s="40">
        <f t="shared" si="3"/>
        <v>0</v>
      </c>
      <c r="AB176" s="40" t="str">
        <f t="array" ref="AB176">INDEX($B$20:$B$49,MATCH(0,COUNTIF($Z$19:Z175,$D$20:$D$700),0))</f>
        <v/>
      </c>
      <c r="AC176" s="40">
        <f t="shared" si="4"/>
        <v>0</v>
      </c>
    </row>
    <row r="177" ht="15.75" customHeight="1">
      <c r="B177" s="170"/>
      <c r="C177" s="170"/>
      <c r="D177" s="163"/>
      <c r="F177" s="92"/>
      <c r="G177" s="47"/>
      <c r="H177" s="47"/>
      <c r="U177" s="40" t="str">
        <f t="array" ref="U177">INDEX($C$20:$C$700,MATCH(0,COUNTIF($U$19:U176,$C$20:$C$700),0))</f>
        <v/>
      </c>
      <c r="V177" s="40">
        <f t="shared" si="1"/>
        <v>0</v>
      </c>
      <c r="W177" s="40" t="str">
        <f t="array" ref="W177">INDEX($B$20:$B$49,MATCH(0,COUNTIF($U$19:U176,$C$20:$C$700),0))</f>
        <v/>
      </c>
      <c r="X177" s="40">
        <f t="shared" si="2"/>
        <v>0</v>
      </c>
      <c r="Y177" s="155"/>
      <c r="Z177" s="40" t="str">
        <f t="array" ref="Z177">INDEX($D$20:$D$700,MATCH(0,COUNTIF($Z$19:Z176,$D$20:$D$700),0))</f>
        <v/>
      </c>
      <c r="AA177" s="40">
        <f t="shared" si="3"/>
        <v>0</v>
      </c>
      <c r="AB177" s="40" t="str">
        <f t="array" ref="AB177">INDEX($B$20:$B$49,MATCH(0,COUNTIF($Z$19:Z176,$D$20:$D$700),0))</f>
        <v/>
      </c>
      <c r="AC177" s="40">
        <f t="shared" si="4"/>
        <v>0</v>
      </c>
    </row>
    <row r="178" ht="15.75" customHeight="1">
      <c r="B178" s="170"/>
      <c r="C178" s="170"/>
      <c r="D178" s="163"/>
      <c r="F178" s="92"/>
      <c r="G178" s="47"/>
      <c r="H178" s="47"/>
      <c r="U178" s="40" t="str">
        <f t="array" ref="U178">INDEX($C$20:$C$700,MATCH(0,COUNTIF($U$19:U177,$C$20:$C$700),0))</f>
        <v/>
      </c>
      <c r="V178" s="40">
        <f t="shared" si="1"/>
        <v>0</v>
      </c>
      <c r="W178" s="40" t="str">
        <f t="array" ref="W178">INDEX($B$20:$B$49,MATCH(0,COUNTIF($U$19:U177,$C$20:$C$700),0))</f>
        <v/>
      </c>
      <c r="X178" s="40">
        <f t="shared" si="2"/>
        <v>0</v>
      </c>
      <c r="Y178" s="155"/>
      <c r="Z178" s="40" t="str">
        <f t="array" ref="Z178">INDEX($D$20:$D$700,MATCH(0,COUNTIF($Z$19:Z177,$D$20:$D$700),0))</f>
        <v/>
      </c>
      <c r="AA178" s="40">
        <f t="shared" si="3"/>
        <v>0</v>
      </c>
      <c r="AB178" s="40" t="str">
        <f t="array" ref="AB178">INDEX($B$20:$B$49,MATCH(0,COUNTIF($Z$19:Z177,$D$20:$D$700),0))</f>
        <v/>
      </c>
      <c r="AC178" s="40">
        <f t="shared" si="4"/>
        <v>0</v>
      </c>
    </row>
    <row r="179" ht="15.75" customHeight="1">
      <c r="B179" s="170"/>
      <c r="C179" s="170"/>
      <c r="D179" s="163"/>
      <c r="F179" s="92"/>
      <c r="G179" s="47"/>
      <c r="H179" s="47"/>
      <c r="U179" s="40" t="str">
        <f t="array" ref="U179">INDEX($C$20:$C$700,MATCH(0,COUNTIF($U$19:U178,$C$20:$C$700),0))</f>
        <v/>
      </c>
      <c r="V179" s="40">
        <f t="shared" si="1"/>
        <v>0</v>
      </c>
      <c r="W179" s="40" t="str">
        <f t="array" ref="W179">INDEX($B$20:$B$49,MATCH(0,COUNTIF($U$19:U178,$C$20:$C$700),0))</f>
        <v/>
      </c>
      <c r="X179" s="40">
        <f t="shared" si="2"/>
        <v>0</v>
      </c>
      <c r="Y179" s="155"/>
      <c r="Z179" s="40" t="str">
        <f t="array" ref="Z179">INDEX($D$20:$D$700,MATCH(0,COUNTIF($Z$19:Z178,$D$20:$D$700),0))</f>
        <v/>
      </c>
      <c r="AA179" s="40">
        <f t="shared" si="3"/>
        <v>0</v>
      </c>
      <c r="AB179" s="40" t="str">
        <f t="array" ref="AB179">INDEX($B$20:$B$49,MATCH(0,COUNTIF($Z$19:Z178,$D$20:$D$700),0))</f>
        <v/>
      </c>
      <c r="AC179" s="40">
        <f t="shared" si="4"/>
        <v>0</v>
      </c>
    </row>
    <row r="180" ht="15.75" customHeight="1">
      <c r="B180" s="170"/>
      <c r="C180" s="170"/>
      <c r="D180" s="163"/>
      <c r="F180" s="92"/>
      <c r="G180" s="47"/>
      <c r="H180" s="47"/>
      <c r="U180" s="40" t="str">
        <f t="array" ref="U180">INDEX($C$20:$C$700,MATCH(0,COUNTIF($U$19:U179,$C$20:$C$700),0))</f>
        <v/>
      </c>
      <c r="V180" s="40">
        <f t="shared" si="1"/>
        <v>0</v>
      </c>
      <c r="W180" s="40" t="str">
        <f t="array" ref="W180">INDEX($B$20:$B$49,MATCH(0,COUNTIF($U$19:U179,$C$20:$C$700),0))</f>
        <v/>
      </c>
      <c r="X180" s="40">
        <f t="shared" si="2"/>
        <v>0</v>
      </c>
      <c r="Y180" s="155"/>
      <c r="Z180" s="40" t="str">
        <f t="array" ref="Z180">INDEX($D$20:$D$700,MATCH(0,COUNTIF($Z$19:Z179,$D$20:$D$700),0))</f>
        <v/>
      </c>
      <c r="AA180" s="40">
        <f t="shared" si="3"/>
        <v>0</v>
      </c>
      <c r="AB180" s="40" t="str">
        <f t="array" ref="AB180">INDEX($B$20:$B$49,MATCH(0,COUNTIF($Z$19:Z179,$D$20:$D$700),0))</f>
        <v/>
      </c>
      <c r="AC180" s="40">
        <f t="shared" si="4"/>
        <v>0</v>
      </c>
    </row>
    <row r="181" ht="15.75" customHeight="1">
      <c r="B181" s="170"/>
      <c r="C181" s="170"/>
      <c r="D181" s="163"/>
      <c r="F181" s="92"/>
      <c r="G181" s="47"/>
      <c r="H181" s="47"/>
      <c r="U181" s="40" t="str">
        <f t="array" ref="U181">INDEX($C$20:$C$700,MATCH(0,COUNTIF($U$19:U180,$C$20:$C$700),0))</f>
        <v/>
      </c>
      <c r="V181" s="40">
        <f t="shared" si="1"/>
        <v>0</v>
      </c>
      <c r="W181" s="40" t="str">
        <f t="array" ref="W181">INDEX($B$20:$B$49,MATCH(0,COUNTIF($U$19:U180,$C$20:$C$700),0))</f>
        <v/>
      </c>
      <c r="X181" s="40">
        <f t="shared" si="2"/>
        <v>0</v>
      </c>
      <c r="Y181" s="155"/>
      <c r="Z181" s="40" t="str">
        <f t="array" ref="Z181">INDEX($D$20:$D$700,MATCH(0,COUNTIF($Z$19:Z180,$D$20:$D$700),0))</f>
        <v/>
      </c>
      <c r="AA181" s="40">
        <f t="shared" si="3"/>
        <v>0</v>
      </c>
      <c r="AB181" s="40" t="str">
        <f t="array" ref="AB181">INDEX($B$20:$B$49,MATCH(0,COUNTIF($Z$19:Z180,$D$20:$D$700),0))</f>
        <v/>
      </c>
      <c r="AC181" s="40">
        <f t="shared" si="4"/>
        <v>0</v>
      </c>
    </row>
    <row r="182" ht="15.75" customHeight="1">
      <c r="B182" s="170"/>
      <c r="C182" s="170"/>
      <c r="D182" s="163"/>
      <c r="F182" s="92"/>
      <c r="G182" s="47"/>
      <c r="H182" s="47"/>
      <c r="U182" s="40" t="str">
        <f t="array" ref="U182">INDEX($C$20:$C$700,MATCH(0,COUNTIF($U$19:U181,$C$20:$C$700),0))</f>
        <v/>
      </c>
      <c r="V182" s="40">
        <f t="shared" si="1"/>
        <v>0</v>
      </c>
      <c r="W182" s="40" t="str">
        <f t="array" ref="W182">INDEX($B$20:$B$49,MATCH(0,COUNTIF($U$19:U181,$C$20:$C$700),0))</f>
        <v/>
      </c>
      <c r="X182" s="40">
        <f t="shared" si="2"/>
        <v>0</v>
      </c>
      <c r="Y182" s="155"/>
      <c r="Z182" s="40" t="str">
        <f t="array" ref="Z182">INDEX($D$20:$D$700,MATCH(0,COUNTIF($Z$19:Z181,$D$20:$D$700),0))</f>
        <v/>
      </c>
      <c r="AA182" s="40">
        <f t="shared" si="3"/>
        <v>0</v>
      </c>
      <c r="AB182" s="40" t="str">
        <f t="array" ref="AB182">INDEX($B$20:$B$49,MATCH(0,COUNTIF($Z$19:Z181,$D$20:$D$700),0))</f>
        <v/>
      </c>
      <c r="AC182" s="40">
        <f t="shared" si="4"/>
        <v>0</v>
      </c>
    </row>
    <row r="183" ht="15.75" customHeight="1">
      <c r="B183" s="170"/>
      <c r="C183" s="170"/>
      <c r="D183" s="163"/>
      <c r="F183" s="92"/>
      <c r="G183" s="47"/>
      <c r="H183" s="47"/>
      <c r="U183" s="40" t="str">
        <f t="array" ref="U183">INDEX($C$20:$C$700,MATCH(0,COUNTIF($U$19:U182,$C$20:$C$700),0))</f>
        <v/>
      </c>
      <c r="V183" s="40">
        <f t="shared" si="1"/>
        <v>0</v>
      </c>
      <c r="W183" s="40" t="str">
        <f t="array" ref="W183">INDEX($B$20:$B$49,MATCH(0,COUNTIF($U$19:U182,$C$20:$C$700),0))</f>
        <v/>
      </c>
      <c r="X183" s="40">
        <f t="shared" si="2"/>
        <v>0</v>
      </c>
      <c r="Y183" s="155"/>
      <c r="Z183" s="40" t="str">
        <f t="array" ref="Z183">INDEX($D$20:$D$700,MATCH(0,COUNTIF($Z$19:Z182,$D$20:$D$700),0))</f>
        <v/>
      </c>
      <c r="AA183" s="40">
        <f t="shared" si="3"/>
        <v>0</v>
      </c>
      <c r="AB183" s="40" t="str">
        <f t="array" ref="AB183">INDEX($B$20:$B$49,MATCH(0,COUNTIF($Z$19:Z182,$D$20:$D$700),0))</f>
        <v/>
      </c>
      <c r="AC183" s="40">
        <f t="shared" si="4"/>
        <v>0</v>
      </c>
    </row>
    <row r="184" ht="15.75" customHeight="1">
      <c r="B184" s="170"/>
      <c r="C184" s="170"/>
      <c r="D184" s="163"/>
      <c r="F184" s="92"/>
      <c r="G184" s="47"/>
      <c r="H184" s="47"/>
      <c r="U184" s="40" t="str">
        <f t="array" ref="U184">INDEX($C$20:$C$700,MATCH(0,COUNTIF($U$19:U183,$C$20:$C$700),0))</f>
        <v/>
      </c>
      <c r="V184" s="40">
        <f t="shared" si="1"/>
        <v>0</v>
      </c>
      <c r="W184" s="40" t="str">
        <f t="array" ref="W184">INDEX($B$20:$B$49,MATCH(0,COUNTIF($U$19:U183,$C$20:$C$700),0))</f>
        <v/>
      </c>
      <c r="X184" s="40">
        <f t="shared" si="2"/>
        <v>0</v>
      </c>
      <c r="Y184" s="155"/>
      <c r="Z184" s="40" t="str">
        <f t="array" ref="Z184">INDEX($D$20:$D$700,MATCH(0,COUNTIF($Z$19:Z183,$D$20:$D$700),0))</f>
        <v/>
      </c>
      <c r="AA184" s="40">
        <f t="shared" si="3"/>
        <v>0</v>
      </c>
      <c r="AB184" s="40" t="str">
        <f t="array" ref="AB184">INDEX($B$20:$B$49,MATCH(0,COUNTIF($Z$19:Z183,$D$20:$D$700),0))</f>
        <v/>
      </c>
      <c r="AC184" s="40">
        <f t="shared" si="4"/>
        <v>0</v>
      </c>
    </row>
    <row r="185" ht="15.75" customHeight="1">
      <c r="B185" s="170"/>
      <c r="C185" s="170"/>
      <c r="D185" s="163"/>
      <c r="F185" s="92"/>
      <c r="G185" s="47"/>
      <c r="H185" s="47"/>
      <c r="U185" s="40" t="str">
        <f t="array" ref="U185">INDEX($C$20:$C$700,MATCH(0,COUNTIF($U$19:U184,$C$20:$C$700),0))</f>
        <v/>
      </c>
      <c r="V185" s="40">
        <f t="shared" si="1"/>
        <v>0</v>
      </c>
      <c r="W185" s="40" t="str">
        <f t="array" ref="W185">INDEX($B$20:$B$49,MATCH(0,COUNTIF($U$19:U184,$C$20:$C$700),0))</f>
        <v/>
      </c>
      <c r="X185" s="40">
        <f t="shared" si="2"/>
        <v>0</v>
      </c>
      <c r="Y185" s="155"/>
      <c r="Z185" s="40" t="str">
        <f t="array" ref="Z185">INDEX($D$20:$D$700,MATCH(0,COUNTIF($Z$19:Z184,$D$20:$D$700),0))</f>
        <v/>
      </c>
      <c r="AA185" s="40">
        <f t="shared" si="3"/>
        <v>0</v>
      </c>
      <c r="AB185" s="40" t="str">
        <f t="array" ref="AB185">INDEX($B$20:$B$49,MATCH(0,COUNTIF($Z$19:Z184,$D$20:$D$700),0))</f>
        <v/>
      </c>
      <c r="AC185" s="40">
        <f t="shared" si="4"/>
        <v>0</v>
      </c>
    </row>
    <row r="186" ht="15.75" customHeight="1">
      <c r="B186" s="170"/>
      <c r="C186" s="170"/>
      <c r="D186" s="163"/>
      <c r="F186" s="92"/>
      <c r="G186" s="47"/>
      <c r="H186" s="47"/>
      <c r="U186" s="40" t="str">
        <f t="array" ref="U186">INDEX($C$20:$C$700,MATCH(0,COUNTIF($U$19:U185,$C$20:$C$700),0))</f>
        <v/>
      </c>
      <c r="V186" s="40">
        <f t="shared" si="1"/>
        <v>0</v>
      </c>
      <c r="W186" s="40" t="str">
        <f t="array" ref="W186">INDEX($B$20:$B$49,MATCH(0,COUNTIF($U$19:U185,$C$20:$C$700),0))</f>
        <v/>
      </c>
      <c r="X186" s="40">
        <f t="shared" si="2"/>
        <v>0</v>
      </c>
      <c r="Y186" s="155"/>
      <c r="Z186" s="40" t="str">
        <f t="array" ref="Z186">INDEX($D$20:$D$700,MATCH(0,COUNTIF($Z$19:Z185,$D$20:$D$700),0))</f>
        <v/>
      </c>
      <c r="AA186" s="40">
        <f t="shared" si="3"/>
        <v>0</v>
      </c>
      <c r="AB186" s="40" t="str">
        <f t="array" ref="AB186">INDEX($B$20:$B$49,MATCH(0,COUNTIF($Z$19:Z185,$D$20:$D$700),0))</f>
        <v/>
      </c>
      <c r="AC186" s="40">
        <f t="shared" si="4"/>
        <v>0</v>
      </c>
    </row>
    <row r="187" ht="15.75" customHeight="1">
      <c r="B187" s="170"/>
      <c r="C187" s="170"/>
      <c r="D187" s="163"/>
      <c r="F187" s="92"/>
      <c r="G187" s="47"/>
      <c r="H187" s="47"/>
      <c r="U187" s="40" t="str">
        <f t="array" ref="U187">INDEX($C$20:$C$700,MATCH(0,COUNTIF($U$19:U186,$C$20:$C$700),0))</f>
        <v/>
      </c>
      <c r="V187" s="40">
        <f t="shared" si="1"/>
        <v>0</v>
      </c>
      <c r="W187" s="40" t="str">
        <f t="array" ref="W187">INDEX($B$20:$B$49,MATCH(0,COUNTIF($U$19:U186,$C$20:$C$700),0))</f>
        <v/>
      </c>
      <c r="X187" s="40">
        <f t="shared" si="2"/>
        <v>0</v>
      </c>
      <c r="Y187" s="155"/>
      <c r="Z187" s="40" t="str">
        <f t="array" ref="Z187">INDEX($D$20:$D$700,MATCH(0,COUNTIF($Z$19:Z186,$D$20:$D$700),0))</f>
        <v/>
      </c>
      <c r="AA187" s="40">
        <f t="shared" si="3"/>
        <v>0</v>
      </c>
      <c r="AB187" s="40" t="str">
        <f t="array" ref="AB187">INDEX($B$20:$B$49,MATCH(0,COUNTIF($Z$19:Z186,$D$20:$D$700),0))</f>
        <v/>
      </c>
      <c r="AC187" s="40">
        <f t="shared" si="4"/>
        <v>0</v>
      </c>
    </row>
    <row r="188" ht="15.75" customHeight="1">
      <c r="B188" s="170"/>
      <c r="C188" s="170"/>
      <c r="D188" s="163"/>
      <c r="F188" s="92"/>
      <c r="G188" s="47"/>
      <c r="H188" s="47"/>
      <c r="U188" s="40" t="str">
        <f t="array" ref="U188">INDEX($C$20:$C$700,MATCH(0,COUNTIF($U$19:U187,$C$20:$C$700),0))</f>
        <v/>
      </c>
      <c r="V188" s="40">
        <f t="shared" si="1"/>
        <v>0</v>
      </c>
      <c r="W188" s="40" t="str">
        <f t="array" ref="W188">INDEX($B$20:$B$49,MATCH(0,COUNTIF($U$19:U187,$C$20:$C$700),0))</f>
        <v/>
      </c>
      <c r="X188" s="40">
        <f t="shared" si="2"/>
        <v>0</v>
      </c>
      <c r="Y188" s="155"/>
      <c r="Z188" s="40" t="str">
        <f t="array" ref="Z188">INDEX($D$20:$D$700,MATCH(0,COUNTIF($Z$19:Z187,$D$20:$D$700),0))</f>
        <v/>
      </c>
      <c r="AA188" s="40">
        <f t="shared" si="3"/>
        <v>0</v>
      </c>
      <c r="AB188" s="40" t="str">
        <f t="array" ref="AB188">INDEX($B$20:$B$49,MATCH(0,COUNTIF($Z$19:Z187,$D$20:$D$700),0))</f>
        <v/>
      </c>
      <c r="AC188" s="40">
        <f t="shared" si="4"/>
        <v>0</v>
      </c>
    </row>
    <row r="189" ht="15.75" customHeight="1">
      <c r="B189" s="170"/>
      <c r="C189" s="170"/>
      <c r="D189" s="163"/>
      <c r="F189" s="92"/>
      <c r="G189" s="47"/>
      <c r="H189" s="47"/>
      <c r="U189" s="40" t="str">
        <f t="array" ref="U189">INDEX($C$20:$C$700,MATCH(0,COUNTIF($U$19:U188,$C$20:$C$700),0))</f>
        <v/>
      </c>
      <c r="V189" s="40">
        <f t="shared" si="1"/>
        <v>0</v>
      </c>
      <c r="W189" s="40" t="str">
        <f t="array" ref="W189">INDEX($B$20:$B$49,MATCH(0,COUNTIF($U$19:U188,$C$20:$C$700),0))</f>
        <v/>
      </c>
      <c r="X189" s="40">
        <f t="shared" si="2"/>
        <v>0</v>
      </c>
      <c r="Y189" s="155"/>
      <c r="Z189" s="40" t="str">
        <f t="array" ref="Z189">INDEX($D$20:$D$700,MATCH(0,COUNTIF($Z$19:Z188,$D$20:$D$700),0))</f>
        <v/>
      </c>
      <c r="AA189" s="40">
        <f t="shared" si="3"/>
        <v>0</v>
      </c>
      <c r="AB189" s="40" t="str">
        <f t="array" ref="AB189">INDEX($B$20:$B$49,MATCH(0,COUNTIF($Z$19:Z188,$D$20:$D$700),0))</f>
        <v/>
      </c>
      <c r="AC189" s="40">
        <f t="shared" si="4"/>
        <v>0</v>
      </c>
    </row>
    <row r="190" ht="15.75" customHeight="1">
      <c r="B190" s="170"/>
      <c r="C190" s="170"/>
      <c r="D190" s="163"/>
      <c r="F190" s="92"/>
      <c r="G190" s="47"/>
      <c r="H190" s="47"/>
      <c r="U190" s="40" t="str">
        <f t="array" ref="U190">INDEX($C$20:$C$700,MATCH(0,COUNTIF($U$19:U189,$C$20:$C$700),0))</f>
        <v/>
      </c>
      <c r="V190" s="40">
        <f t="shared" si="1"/>
        <v>0</v>
      </c>
      <c r="W190" s="40" t="str">
        <f t="array" ref="W190">INDEX($B$20:$B$49,MATCH(0,COUNTIF($U$19:U189,$C$20:$C$700),0))</f>
        <v/>
      </c>
      <c r="X190" s="40">
        <f t="shared" si="2"/>
        <v>0</v>
      </c>
      <c r="Y190" s="155"/>
      <c r="Z190" s="40" t="str">
        <f t="array" ref="Z190">INDEX($D$20:$D$700,MATCH(0,COUNTIF($Z$19:Z189,$D$20:$D$700),0))</f>
        <v/>
      </c>
      <c r="AA190" s="40">
        <f t="shared" si="3"/>
        <v>0</v>
      </c>
      <c r="AB190" s="40" t="str">
        <f t="array" ref="AB190">INDEX($B$20:$B$49,MATCH(0,COUNTIF($Z$19:Z189,$D$20:$D$700),0))</f>
        <v/>
      </c>
      <c r="AC190" s="40">
        <f t="shared" si="4"/>
        <v>0</v>
      </c>
    </row>
    <row r="191" ht="15.75" customHeight="1">
      <c r="B191" s="170"/>
      <c r="C191" s="170"/>
      <c r="D191" s="163"/>
      <c r="F191" s="92"/>
      <c r="G191" s="47"/>
      <c r="H191" s="47"/>
      <c r="U191" s="40" t="str">
        <f t="array" ref="U191">INDEX($C$20:$C$700,MATCH(0,COUNTIF($U$19:U190,$C$20:$C$700),0))</f>
        <v/>
      </c>
      <c r="V191" s="40">
        <f t="shared" si="1"/>
        <v>0</v>
      </c>
      <c r="W191" s="40" t="str">
        <f t="array" ref="W191">INDEX($B$20:$B$49,MATCH(0,COUNTIF($U$19:U190,$C$20:$C$700),0))</f>
        <v/>
      </c>
      <c r="X191" s="40">
        <f t="shared" si="2"/>
        <v>0</v>
      </c>
      <c r="Y191" s="155"/>
      <c r="Z191" s="40" t="str">
        <f t="array" ref="Z191">INDEX($D$20:$D$700,MATCH(0,COUNTIF($Z$19:Z190,$D$20:$D$700),0))</f>
        <v/>
      </c>
      <c r="AA191" s="40">
        <f t="shared" si="3"/>
        <v>0</v>
      </c>
      <c r="AB191" s="40" t="str">
        <f t="array" ref="AB191">INDEX($B$20:$B$49,MATCH(0,COUNTIF($Z$19:Z190,$D$20:$D$700),0))</f>
        <v/>
      </c>
      <c r="AC191" s="40">
        <f t="shared" si="4"/>
        <v>0</v>
      </c>
    </row>
    <row r="192" ht="15.75" customHeight="1">
      <c r="B192" s="170"/>
      <c r="C192" s="170"/>
      <c r="D192" s="163"/>
      <c r="F192" s="92"/>
      <c r="G192" s="47"/>
      <c r="H192" s="47"/>
      <c r="U192" s="40" t="str">
        <f t="array" ref="U192">INDEX($C$20:$C$700,MATCH(0,COUNTIF($U$19:U191,$C$20:$C$700),0))</f>
        <v/>
      </c>
      <c r="V192" s="40">
        <f t="shared" si="1"/>
        <v>0</v>
      </c>
      <c r="W192" s="40" t="str">
        <f t="array" ref="W192">INDEX($B$20:$B$49,MATCH(0,COUNTIF($U$19:U191,$C$20:$C$700),0))</f>
        <v/>
      </c>
      <c r="X192" s="40">
        <f t="shared" si="2"/>
        <v>0</v>
      </c>
      <c r="Y192" s="155"/>
      <c r="Z192" s="40" t="str">
        <f t="array" ref="Z192">INDEX($D$20:$D$700,MATCH(0,COUNTIF($Z$19:Z191,$D$20:$D$700),0))</f>
        <v/>
      </c>
      <c r="AA192" s="40">
        <f t="shared" si="3"/>
        <v>0</v>
      </c>
      <c r="AB192" s="40" t="str">
        <f t="array" ref="AB192">INDEX($B$20:$B$49,MATCH(0,COUNTIF($Z$19:Z191,$D$20:$D$700),0))</f>
        <v/>
      </c>
      <c r="AC192" s="40">
        <f t="shared" si="4"/>
        <v>0</v>
      </c>
    </row>
    <row r="193" ht="15.75" customHeight="1">
      <c r="B193" s="170"/>
      <c r="C193" s="170"/>
      <c r="D193" s="163"/>
      <c r="F193" s="92"/>
      <c r="G193" s="47"/>
      <c r="H193" s="47"/>
      <c r="U193" s="40" t="str">
        <f t="array" ref="U193">INDEX($C$20:$C$700,MATCH(0,COUNTIF($U$19:U192,$C$20:$C$700),0))</f>
        <v/>
      </c>
      <c r="V193" s="40">
        <f t="shared" si="1"/>
        <v>0</v>
      </c>
      <c r="W193" s="40" t="str">
        <f t="array" ref="W193">INDEX($B$20:$B$49,MATCH(0,COUNTIF($U$19:U192,$C$20:$C$700),0))</f>
        <v/>
      </c>
      <c r="X193" s="40">
        <f t="shared" si="2"/>
        <v>0</v>
      </c>
      <c r="Y193" s="155"/>
      <c r="Z193" s="40" t="str">
        <f t="array" ref="Z193">INDEX($D$20:$D$700,MATCH(0,COUNTIF($Z$19:Z192,$D$20:$D$700),0))</f>
        <v/>
      </c>
      <c r="AA193" s="40">
        <f t="shared" si="3"/>
        <v>0</v>
      </c>
      <c r="AB193" s="40" t="str">
        <f t="array" ref="AB193">INDEX($B$20:$B$49,MATCH(0,COUNTIF($Z$19:Z192,$D$20:$D$700),0))</f>
        <v/>
      </c>
      <c r="AC193" s="40">
        <f t="shared" si="4"/>
        <v>0</v>
      </c>
    </row>
    <row r="194" ht="15.75" customHeight="1">
      <c r="B194" s="170"/>
      <c r="C194" s="170"/>
      <c r="D194" s="163"/>
      <c r="F194" s="92"/>
      <c r="G194" s="47"/>
      <c r="H194" s="47"/>
      <c r="U194" s="40" t="str">
        <f t="array" ref="U194">INDEX($C$20:$C$700,MATCH(0,COUNTIF($U$19:U193,$C$20:$C$700),0))</f>
        <v/>
      </c>
      <c r="V194" s="40">
        <f t="shared" si="1"/>
        <v>0</v>
      </c>
      <c r="W194" s="40" t="str">
        <f t="array" ref="W194">INDEX($B$20:$B$49,MATCH(0,COUNTIF($U$19:U193,$C$20:$C$700),0))</f>
        <v/>
      </c>
      <c r="X194" s="40">
        <f t="shared" si="2"/>
        <v>0</v>
      </c>
      <c r="Y194" s="155"/>
      <c r="Z194" s="40" t="str">
        <f t="array" ref="Z194">INDEX($D$20:$D$700,MATCH(0,COUNTIF($Z$19:Z193,$D$20:$D$700),0))</f>
        <v/>
      </c>
      <c r="AA194" s="40">
        <f t="shared" si="3"/>
        <v>0</v>
      </c>
      <c r="AB194" s="40" t="str">
        <f t="array" ref="AB194">INDEX($B$20:$B$49,MATCH(0,COUNTIF($Z$19:Z193,$D$20:$D$700),0))</f>
        <v/>
      </c>
      <c r="AC194" s="40">
        <f t="shared" si="4"/>
        <v>0</v>
      </c>
    </row>
    <row r="195" ht="15.75" customHeight="1">
      <c r="B195" s="170"/>
      <c r="C195" s="170"/>
      <c r="D195" s="163"/>
      <c r="F195" s="92"/>
      <c r="G195" s="47"/>
      <c r="H195" s="47"/>
      <c r="U195" s="40" t="str">
        <f t="array" ref="U195">INDEX($C$20:$C$700,MATCH(0,COUNTIF($U$19:U194,$C$20:$C$700),0))</f>
        <v/>
      </c>
      <c r="V195" s="40">
        <f t="shared" si="1"/>
        <v>0</v>
      </c>
      <c r="W195" s="40" t="str">
        <f t="array" ref="W195">INDEX($B$20:$B$49,MATCH(0,COUNTIF($U$19:U194,$C$20:$C$700),0))</f>
        <v/>
      </c>
      <c r="X195" s="40">
        <f t="shared" si="2"/>
        <v>0</v>
      </c>
      <c r="Y195" s="155"/>
      <c r="Z195" s="40" t="str">
        <f t="array" ref="Z195">INDEX($D$20:$D$700,MATCH(0,COUNTIF($Z$19:Z194,$D$20:$D$700),0))</f>
        <v/>
      </c>
      <c r="AA195" s="40">
        <f t="shared" si="3"/>
        <v>0</v>
      </c>
      <c r="AB195" s="40" t="str">
        <f t="array" ref="AB195">INDEX($B$20:$B$49,MATCH(0,COUNTIF($Z$19:Z194,$D$20:$D$700),0))</f>
        <v/>
      </c>
      <c r="AC195" s="40">
        <f t="shared" si="4"/>
        <v>0</v>
      </c>
    </row>
    <row r="196" ht="15.75" customHeight="1">
      <c r="B196" s="170"/>
      <c r="C196" s="170"/>
      <c r="D196" s="163"/>
      <c r="F196" s="92"/>
      <c r="G196" s="47"/>
      <c r="H196" s="47"/>
      <c r="U196" s="40" t="str">
        <f t="array" ref="U196">INDEX($C$20:$C$700,MATCH(0,COUNTIF($U$19:U195,$C$20:$C$700),0))</f>
        <v/>
      </c>
      <c r="V196" s="40">
        <f t="shared" si="1"/>
        <v>0</v>
      </c>
      <c r="W196" s="40" t="str">
        <f t="array" ref="W196">INDEX($B$20:$B$49,MATCH(0,COUNTIF($U$19:U195,$C$20:$C$700),0))</f>
        <v/>
      </c>
      <c r="X196" s="40">
        <f t="shared" si="2"/>
        <v>0</v>
      </c>
      <c r="Y196" s="155"/>
      <c r="Z196" s="40" t="str">
        <f t="array" ref="Z196">INDEX($D$20:$D$700,MATCH(0,COUNTIF($Z$19:Z195,$D$20:$D$700),0))</f>
        <v/>
      </c>
      <c r="AA196" s="40">
        <f t="shared" si="3"/>
        <v>0</v>
      </c>
      <c r="AB196" s="40" t="str">
        <f t="array" ref="AB196">INDEX($B$20:$B$49,MATCH(0,COUNTIF($Z$19:Z195,$D$20:$D$700),0))</f>
        <v/>
      </c>
      <c r="AC196" s="40">
        <f t="shared" si="4"/>
        <v>0</v>
      </c>
    </row>
    <row r="197" ht="15.75" customHeight="1">
      <c r="B197" s="170"/>
      <c r="C197" s="170"/>
      <c r="D197" s="163"/>
      <c r="F197" s="92"/>
      <c r="G197" s="47"/>
      <c r="H197" s="47"/>
      <c r="U197" s="40" t="str">
        <f t="array" ref="U197">INDEX($C$20:$C$700,MATCH(0,COUNTIF($U$19:U196,$C$20:$C$700),0))</f>
        <v/>
      </c>
      <c r="V197" s="40">
        <f t="shared" si="1"/>
        <v>0</v>
      </c>
      <c r="W197" s="40" t="str">
        <f t="array" ref="W197">INDEX($B$20:$B$49,MATCH(0,COUNTIF($U$19:U196,$C$20:$C$700),0))</f>
        <v/>
      </c>
      <c r="X197" s="40">
        <f t="shared" si="2"/>
        <v>0</v>
      </c>
      <c r="Y197" s="155"/>
      <c r="Z197" s="40" t="str">
        <f t="array" ref="Z197">INDEX($D$20:$D$700,MATCH(0,COUNTIF($Z$19:Z196,$D$20:$D$700),0))</f>
        <v/>
      </c>
      <c r="AA197" s="40">
        <f t="shared" si="3"/>
        <v>0</v>
      </c>
      <c r="AB197" s="40" t="str">
        <f t="array" ref="AB197">INDEX($B$20:$B$49,MATCH(0,COUNTIF($Z$19:Z196,$D$20:$D$700),0))</f>
        <v/>
      </c>
      <c r="AC197" s="40">
        <f t="shared" si="4"/>
        <v>0</v>
      </c>
    </row>
    <row r="198" ht="15.75" customHeight="1">
      <c r="B198" s="170"/>
      <c r="C198" s="170"/>
      <c r="D198" s="163"/>
      <c r="F198" s="92"/>
      <c r="G198" s="47"/>
      <c r="H198" s="47"/>
      <c r="U198" s="40" t="str">
        <f t="array" ref="U198">INDEX($C$20:$C$700,MATCH(0,COUNTIF($U$19:U197,$C$20:$C$700),0))</f>
        <v/>
      </c>
      <c r="V198" s="40">
        <f t="shared" si="1"/>
        <v>0</v>
      </c>
      <c r="W198" s="40" t="str">
        <f t="array" ref="W198">INDEX($B$20:$B$49,MATCH(0,COUNTIF($U$19:U197,$C$20:$C$700),0))</f>
        <v/>
      </c>
      <c r="X198" s="40">
        <f t="shared" si="2"/>
        <v>0</v>
      </c>
      <c r="Y198" s="155"/>
      <c r="Z198" s="40" t="str">
        <f t="array" ref="Z198">INDEX($D$20:$D$700,MATCH(0,COUNTIF($Z$19:Z197,$D$20:$D$700),0))</f>
        <v/>
      </c>
      <c r="AA198" s="40">
        <f t="shared" si="3"/>
        <v>0</v>
      </c>
      <c r="AB198" s="40" t="str">
        <f t="array" ref="AB198">INDEX($B$20:$B$49,MATCH(0,COUNTIF($Z$19:Z197,$D$20:$D$700),0))</f>
        <v/>
      </c>
      <c r="AC198" s="40">
        <f t="shared" si="4"/>
        <v>0</v>
      </c>
    </row>
    <row r="199" ht="15.75" customHeight="1">
      <c r="B199" s="170"/>
      <c r="C199" s="170"/>
      <c r="D199" s="163"/>
      <c r="F199" s="92"/>
      <c r="G199" s="47"/>
      <c r="H199" s="47"/>
      <c r="U199" s="40" t="str">
        <f t="array" ref="U199">INDEX($C$20:$C$700,MATCH(0,COUNTIF($U$19:U198,$C$20:$C$700),0))</f>
        <v/>
      </c>
      <c r="V199" s="40">
        <f t="shared" si="1"/>
        <v>0</v>
      </c>
      <c r="W199" s="40" t="str">
        <f t="array" ref="W199">INDEX($B$20:$B$49,MATCH(0,COUNTIF($U$19:U198,$C$20:$C$700),0))</f>
        <v/>
      </c>
      <c r="X199" s="40">
        <f t="shared" si="2"/>
        <v>0</v>
      </c>
      <c r="Y199" s="155"/>
      <c r="Z199" s="40" t="str">
        <f t="array" ref="Z199">INDEX($D$20:$D$700,MATCH(0,COUNTIF($Z$19:Z198,$D$20:$D$700),0))</f>
        <v/>
      </c>
      <c r="AA199" s="40">
        <f t="shared" si="3"/>
        <v>0</v>
      </c>
      <c r="AB199" s="40" t="str">
        <f t="array" ref="AB199">INDEX($B$20:$B$49,MATCH(0,COUNTIF($Z$19:Z198,$D$20:$D$700),0))</f>
        <v/>
      </c>
      <c r="AC199" s="40">
        <f t="shared" si="4"/>
        <v>0</v>
      </c>
    </row>
    <row r="200" ht="15.75" customHeight="1">
      <c r="B200" s="170"/>
      <c r="C200" s="170"/>
      <c r="D200" s="163"/>
      <c r="F200" s="92"/>
      <c r="G200" s="47"/>
      <c r="H200" s="47"/>
      <c r="U200" s="40" t="str">
        <f t="array" ref="U200">INDEX($C$20:$C$700,MATCH(0,COUNTIF($U$19:U199,$C$20:$C$700),0))</f>
        <v/>
      </c>
      <c r="V200" s="40">
        <f t="shared" si="1"/>
        <v>0</v>
      </c>
      <c r="W200" s="40" t="str">
        <f t="array" ref="W200">INDEX($B$20:$B$49,MATCH(0,COUNTIF($U$19:U199,$C$20:$C$700),0))</f>
        <v/>
      </c>
      <c r="X200" s="40">
        <f t="shared" si="2"/>
        <v>0</v>
      </c>
      <c r="Y200" s="155"/>
      <c r="Z200" s="40" t="str">
        <f t="array" ref="Z200">INDEX($D$20:$D$700,MATCH(0,COUNTIF($Z$19:Z199,$D$20:$D$700),0))</f>
        <v/>
      </c>
      <c r="AA200" s="40">
        <f t="shared" si="3"/>
        <v>0</v>
      </c>
      <c r="AB200" s="40" t="str">
        <f t="array" ref="AB200">INDEX($B$20:$B$49,MATCH(0,COUNTIF($Z$19:Z199,$D$20:$D$700),0))</f>
        <v/>
      </c>
      <c r="AC200" s="40">
        <f t="shared" si="4"/>
        <v>0</v>
      </c>
    </row>
    <row r="201" ht="15.75" customHeight="1">
      <c r="B201" s="170"/>
      <c r="C201" s="170"/>
      <c r="D201" s="163"/>
      <c r="F201" s="92"/>
      <c r="G201" s="47"/>
      <c r="H201" s="47"/>
      <c r="U201" s="40" t="str">
        <f t="array" ref="U201">INDEX($C$20:$C$700,MATCH(0,COUNTIF($U$19:U200,$C$20:$C$700),0))</f>
        <v/>
      </c>
      <c r="V201" s="40">
        <f t="shared" si="1"/>
        <v>0</v>
      </c>
      <c r="W201" s="40" t="str">
        <f t="array" ref="W201">INDEX($B$20:$B$49,MATCH(0,COUNTIF($U$19:U200,$C$20:$C$700),0))</f>
        <v/>
      </c>
      <c r="X201" s="40">
        <f t="shared" si="2"/>
        <v>0</v>
      </c>
      <c r="Y201" s="155"/>
      <c r="Z201" s="40" t="str">
        <f t="array" ref="Z201">INDEX($D$20:$D$700,MATCH(0,COUNTIF($Z$19:Z200,$D$20:$D$700),0))</f>
        <v/>
      </c>
      <c r="AA201" s="40">
        <f t="shared" si="3"/>
        <v>0</v>
      </c>
      <c r="AB201" s="40" t="str">
        <f t="array" ref="AB201">INDEX($B$20:$B$49,MATCH(0,COUNTIF($Z$19:Z200,$D$20:$D$700),0))</f>
        <v/>
      </c>
      <c r="AC201" s="40">
        <f t="shared" si="4"/>
        <v>0</v>
      </c>
    </row>
    <row r="202" ht="15.75" customHeight="1">
      <c r="B202" s="170"/>
      <c r="C202" s="170"/>
      <c r="D202" s="163"/>
      <c r="F202" s="92"/>
      <c r="G202" s="47"/>
      <c r="H202" s="47"/>
      <c r="U202" s="40" t="str">
        <f t="array" ref="U202">INDEX($C$20:$C$700,MATCH(0,COUNTIF($U$19:U201,$C$20:$C$700),0))</f>
        <v/>
      </c>
      <c r="V202" s="40">
        <f t="shared" si="1"/>
        <v>0</v>
      </c>
      <c r="W202" s="40" t="str">
        <f t="array" ref="W202">INDEX($B$20:$B$49,MATCH(0,COUNTIF($U$19:U201,$C$20:$C$700),0))</f>
        <v/>
      </c>
      <c r="X202" s="40">
        <f t="shared" si="2"/>
        <v>0</v>
      </c>
      <c r="Y202" s="155"/>
      <c r="Z202" s="40" t="str">
        <f t="array" ref="Z202">INDEX($D$20:$D$700,MATCH(0,COUNTIF($Z$19:Z201,$D$20:$D$700),0))</f>
        <v/>
      </c>
      <c r="AA202" s="40">
        <f t="shared" si="3"/>
        <v>0</v>
      </c>
      <c r="AB202" s="40" t="str">
        <f t="array" ref="AB202">INDEX($B$20:$B$49,MATCH(0,COUNTIF($Z$19:Z201,$D$20:$D$700),0))</f>
        <v/>
      </c>
      <c r="AC202" s="40">
        <f t="shared" si="4"/>
        <v>0</v>
      </c>
    </row>
    <row r="203" ht="15.75" customHeight="1">
      <c r="B203" s="170"/>
      <c r="C203" s="170"/>
      <c r="D203" s="163"/>
      <c r="F203" s="92"/>
      <c r="G203" s="47"/>
      <c r="H203" s="47"/>
      <c r="U203" s="40" t="str">
        <f t="array" ref="U203">INDEX($C$20:$C$700,MATCH(0,COUNTIF($U$19:U202,$C$20:$C$700),0))</f>
        <v/>
      </c>
      <c r="V203" s="40">
        <f t="shared" si="1"/>
        <v>0</v>
      </c>
      <c r="W203" s="40" t="str">
        <f t="array" ref="W203">INDEX($B$20:$B$49,MATCH(0,COUNTIF($U$19:U202,$C$20:$C$700),0))</f>
        <v/>
      </c>
      <c r="X203" s="40">
        <f t="shared" si="2"/>
        <v>0</v>
      </c>
      <c r="Y203" s="155"/>
      <c r="Z203" s="40" t="str">
        <f t="array" ref="Z203">INDEX($D$20:$D$700,MATCH(0,COUNTIF($Z$19:Z202,$D$20:$D$700),0))</f>
        <v/>
      </c>
      <c r="AA203" s="40">
        <f t="shared" si="3"/>
        <v>0</v>
      </c>
      <c r="AB203" s="40" t="str">
        <f t="array" ref="AB203">INDEX($B$20:$B$49,MATCH(0,COUNTIF($Z$19:Z202,$D$20:$D$700),0))</f>
        <v/>
      </c>
      <c r="AC203" s="40">
        <f t="shared" si="4"/>
        <v>0</v>
      </c>
    </row>
    <row r="204" ht="15.75" customHeight="1">
      <c r="B204" s="170"/>
      <c r="C204" s="170"/>
      <c r="D204" s="163"/>
      <c r="F204" s="92"/>
      <c r="G204" s="47"/>
      <c r="H204" s="47"/>
      <c r="U204" s="40" t="str">
        <f t="array" ref="U204">INDEX($C$20:$C$700,MATCH(0,COUNTIF($U$19:U203,$C$20:$C$700),0))</f>
        <v/>
      </c>
      <c r="V204" s="40">
        <f t="shared" si="1"/>
        <v>0</v>
      </c>
      <c r="W204" s="40" t="str">
        <f t="array" ref="W204">INDEX($B$20:$B$49,MATCH(0,COUNTIF($U$19:U203,$C$20:$C$700),0))</f>
        <v/>
      </c>
      <c r="X204" s="40">
        <f t="shared" si="2"/>
        <v>0</v>
      </c>
      <c r="Y204" s="155"/>
      <c r="Z204" s="40" t="str">
        <f t="array" ref="Z204">INDEX($D$20:$D$700,MATCH(0,COUNTIF($Z$19:Z203,$D$20:$D$700),0))</f>
        <v/>
      </c>
      <c r="AA204" s="40">
        <f t="shared" si="3"/>
        <v>0</v>
      </c>
      <c r="AB204" s="40" t="str">
        <f t="array" ref="AB204">INDEX($B$20:$B$49,MATCH(0,COUNTIF($Z$19:Z203,$D$20:$D$700),0))</f>
        <v/>
      </c>
      <c r="AC204" s="40">
        <f t="shared" si="4"/>
        <v>0</v>
      </c>
    </row>
    <row r="205" ht="15.75" customHeight="1">
      <c r="B205" s="170"/>
      <c r="C205" s="170"/>
      <c r="D205" s="163"/>
      <c r="F205" s="92"/>
      <c r="G205" s="47"/>
      <c r="H205" s="47"/>
      <c r="U205" s="40" t="str">
        <f t="array" ref="U205">INDEX($C$20:$C$700,MATCH(0,COUNTIF($U$19:U204,$C$20:$C$700),0))</f>
        <v/>
      </c>
      <c r="V205" s="40">
        <f t="shared" si="1"/>
        <v>0</v>
      </c>
      <c r="W205" s="40" t="str">
        <f t="array" ref="W205">INDEX($B$20:$B$49,MATCH(0,COUNTIF($U$19:U204,$C$20:$C$700),0))</f>
        <v/>
      </c>
      <c r="X205" s="40">
        <f t="shared" si="2"/>
        <v>0</v>
      </c>
      <c r="Y205" s="155"/>
      <c r="Z205" s="40" t="str">
        <f t="array" ref="Z205">INDEX($D$20:$D$700,MATCH(0,COUNTIF($Z$19:Z204,$D$20:$D$700),0))</f>
        <v/>
      </c>
      <c r="AA205" s="40">
        <f t="shared" si="3"/>
        <v>0</v>
      </c>
      <c r="AB205" s="40" t="str">
        <f t="array" ref="AB205">INDEX($B$20:$B$49,MATCH(0,COUNTIF($Z$19:Z204,$D$20:$D$700),0))</f>
        <v/>
      </c>
      <c r="AC205" s="40">
        <f t="shared" si="4"/>
        <v>0</v>
      </c>
    </row>
    <row r="206" ht="15.75" customHeight="1">
      <c r="B206" s="170"/>
      <c r="C206" s="170"/>
      <c r="D206" s="163"/>
      <c r="F206" s="92"/>
      <c r="G206" s="47"/>
      <c r="H206" s="47"/>
      <c r="U206" s="40" t="str">
        <f t="array" ref="U206">INDEX($C$20:$C$700,MATCH(0,COUNTIF($U$19:U205,$C$20:$C$700),0))</f>
        <v/>
      </c>
      <c r="V206" s="40">
        <f t="shared" si="1"/>
        <v>0</v>
      </c>
      <c r="W206" s="40" t="str">
        <f t="array" ref="W206">INDEX($B$20:$B$49,MATCH(0,COUNTIF($U$19:U205,$C$20:$C$700),0))</f>
        <v/>
      </c>
      <c r="X206" s="40">
        <f t="shared" si="2"/>
        <v>0</v>
      </c>
      <c r="Y206" s="155"/>
      <c r="Z206" s="40" t="str">
        <f t="array" ref="Z206">INDEX($D$20:$D$700,MATCH(0,COUNTIF($Z$19:Z205,$D$20:$D$700),0))</f>
        <v/>
      </c>
      <c r="AA206" s="40">
        <f t="shared" si="3"/>
        <v>0</v>
      </c>
      <c r="AB206" s="40" t="str">
        <f t="array" ref="AB206">INDEX($B$20:$B$49,MATCH(0,COUNTIF($Z$19:Z205,$D$20:$D$700),0))</f>
        <v/>
      </c>
      <c r="AC206" s="40">
        <f t="shared" si="4"/>
        <v>0</v>
      </c>
    </row>
    <row r="207" ht="15.75" customHeight="1">
      <c r="B207" s="170"/>
      <c r="C207" s="170"/>
      <c r="D207" s="163"/>
      <c r="F207" s="92"/>
      <c r="G207" s="47"/>
      <c r="H207" s="47"/>
      <c r="U207" s="40" t="str">
        <f t="array" ref="U207">INDEX($C$20:$C$700,MATCH(0,COUNTIF($U$19:U206,$C$20:$C$700),0))</f>
        <v/>
      </c>
      <c r="V207" s="40">
        <f t="shared" si="1"/>
        <v>0</v>
      </c>
      <c r="W207" s="40" t="str">
        <f t="array" ref="W207">INDEX($B$20:$B$49,MATCH(0,COUNTIF($U$19:U206,$C$20:$C$700),0))</f>
        <v/>
      </c>
      <c r="X207" s="40">
        <f t="shared" si="2"/>
        <v>0</v>
      </c>
      <c r="Y207" s="155"/>
      <c r="Z207" s="40" t="str">
        <f t="array" ref="Z207">INDEX($D$20:$D$700,MATCH(0,COUNTIF($Z$19:Z206,$D$20:$D$700),0))</f>
        <v/>
      </c>
      <c r="AA207" s="40">
        <f t="shared" si="3"/>
        <v>0</v>
      </c>
      <c r="AB207" s="40" t="str">
        <f t="array" ref="AB207">INDEX($B$20:$B$49,MATCH(0,COUNTIF($Z$19:Z206,$D$20:$D$700),0))</f>
        <v/>
      </c>
      <c r="AC207" s="40">
        <f t="shared" si="4"/>
        <v>0</v>
      </c>
    </row>
    <row r="208" ht="15.75" customHeight="1">
      <c r="B208" s="170"/>
      <c r="C208" s="170"/>
      <c r="D208" s="163"/>
      <c r="F208" s="92"/>
      <c r="G208" s="47"/>
      <c r="H208" s="47"/>
      <c r="U208" s="40" t="str">
        <f t="array" ref="U208">INDEX($C$20:$C$700,MATCH(0,COUNTIF($U$19:U207,$C$20:$C$700),0))</f>
        <v/>
      </c>
      <c r="V208" s="40">
        <f t="shared" si="1"/>
        <v>0</v>
      </c>
      <c r="W208" s="40" t="str">
        <f t="array" ref="W208">INDEX($B$20:$B$49,MATCH(0,COUNTIF($U$19:U207,$C$20:$C$700),0))</f>
        <v/>
      </c>
      <c r="X208" s="40">
        <f t="shared" si="2"/>
        <v>0</v>
      </c>
      <c r="Y208" s="155"/>
      <c r="Z208" s="40" t="str">
        <f t="array" ref="Z208">INDEX($D$20:$D$700,MATCH(0,COUNTIF($Z$19:Z207,$D$20:$D$700),0))</f>
        <v/>
      </c>
      <c r="AA208" s="40">
        <f t="shared" si="3"/>
        <v>0</v>
      </c>
      <c r="AB208" s="40" t="str">
        <f t="array" ref="AB208">INDEX($B$20:$B$49,MATCH(0,COUNTIF($Z$19:Z207,$D$20:$D$700),0))</f>
        <v/>
      </c>
      <c r="AC208" s="40">
        <f t="shared" si="4"/>
        <v>0</v>
      </c>
    </row>
    <row r="209" ht="15.75" customHeight="1">
      <c r="B209" s="170"/>
      <c r="C209" s="170"/>
      <c r="D209" s="163"/>
      <c r="F209" s="92"/>
      <c r="G209" s="47"/>
      <c r="H209" s="47"/>
      <c r="U209" s="40" t="str">
        <f t="array" ref="U209">INDEX($C$20:$C$700,MATCH(0,COUNTIF($U$19:U208,$C$20:$C$700),0))</f>
        <v/>
      </c>
      <c r="V209" s="40">
        <f t="shared" si="1"/>
        <v>0</v>
      </c>
      <c r="W209" s="40" t="str">
        <f t="array" ref="W209">INDEX($B$20:$B$49,MATCH(0,COUNTIF($U$19:U208,$C$20:$C$700),0))</f>
        <v/>
      </c>
      <c r="X209" s="40">
        <f t="shared" si="2"/>
        <v>0</v>
      </c>
      <c r="Y209" s="155"/>
      <c r="Z209" s="40" t="str">
        <f t="array" ref="Z209">INDEX($D$20:$D$700,MATCH(0,COUNTIF($Z$19:Z208,$D$20:$D$700),0))</f>
        <v/>
      </c>
      <c r="AA209" s="40">
        <f t="shared" si="3"/>
        <v>0</v>
      </c>
      <c r="AB209" s="40" t="str">
        <f t="array" ref="AB209">INDEX($B$20:$B$49,MATCH(0,COUNTIF($Z$19:Z208,$D$20:$D$700),0))</f>
        <v/>
      </c>
      <c r="AC209" s="40">
        <f t="shared" si="4"/>
        <v>0</v>
      </c>
    </row>
    <row r="210" ht="15.75" customHeight="1">
      <c r="B210" s="170"/>
      <c r="C210" s="170"/>
      <c r="D210" s="163"/>
      <c r="F210" s="92"/>
      <c r="G210" s="47"/>
      <c r="H210" s="47"/>
      <c r="U210" s="40" t="str">
        <f t="array" ref="U210">INDEX($C$20:$C$700,MATCH(0,COUNTIF($U$19:U209,$C$20:$C$700),0))</f>
        <v/>
      </c>
      <c r="V210" s="40">
        <f t="shared" si="1"/>
        <v>0</v>
      </c>
      <c r="W210" s="40" t="str">
        <f t="array" ref="W210">INDEX($B$20:$B$49,MATCH(0,COUNTIF($U$19:U209,$C$20:$C$700),0))</f>
        <v/>
      </c>
      <c r="X210" s="40">
        <f t="shared" si="2"/>
        <v>0</v>
      </c>
      <c r="Y210" s="155"/>
      <c r="Z210" s="40" t="str">
        <f t="array" ref="Z210">INDEX($D$20:$D$700,MATCH(0,COUNTIF($Z$19:Z209,$D$20:$D$700),0))</f>
        <v/>
      </c>
      <c r="AA210" s="40">
        <f t="shared" si="3"/>
        <v>0</v>
      </c>
      <c r="AB210" s="40" t="str">
        <f t="array" ref="AB210">INDEX($B$20:$B$49,MATCH(0,COUNTIF($Z$19:Z209,$D$20:$D$700),0))</f>
        <v/>
      </c>
      <c r="AC210" s="40">
        <f t="shared" si="4"/>
        <v>0</v>
      </c>
    </row>
    <row r="211" ht="15.75" customHeight="1">
      <c r="B211" s="170"/>
      <c r="C211" s="170"/>
      <c r="D211" s="163"/>
      <c r="F211" s="92"/>
      <c r="G211" s="47"/>
      <c r="H211" s="47"/>
      <c r="U211" s="40" t="str">
        <f t="array" ref="U211">INDEX($C$20:$C$700,MATCH(0,COUNTIF($U$19:U210,$C$20:$C$700),0))</f>
        <v/>
      </c>
      <c r="V211" s="40">
        <f t="shared" si="1"/>
        <v>0</v>
      </c>
      <c r="W211" s="40" t="str">
        <f t="array" ref="W211">INDEX($B$20:$B$49,MATCH(0,COUNTIF($U$19:U210,$C$20:$C$700),0))</f>
        <v/>
      </c>
      <c r="X211" s="40">
        <f t="shared" si="2"/>
        <v>0</v>
      </c>
      <c r="Y211" s="155"/>
      <c r="Z211" s="40" t="str">
        <f t="array" ref="Z211">INDEX($D$20:$D$700,MATCH(0,COUNTIF($Z$19:Z210,$D$20:$D$700),0))</f>
        <v/>
      </c>
      <c r="AA211" s="40">
        <f t="shared" si="3"/>
        <v>0</v>
      </c>
      <c r="AB211" s="40" t="str">
        <f t="array" ref="AB211">INDEX($B$20:$B$49,MATCH(0,COUNTIF($Z$19:Z210,$D$20:$D$700),0))</f>
        <v/>
      </c>
      <c r="AC211" s="40">
        <f t="shared" si="4"/>
        <v>0</v>
      </c>
    </row>
    <row r="212" ht="15.75" customHeight="1">
      <c r="B212" s="170"/>
      <c r="C212" s="170"/>
      <c r="D212" s="163"/>
      <c r="F212" s="92"/>
      <c r="G212" s="47"/>
      <c r="H212" s="47"/>
      <c r="U212" s="40" t="str">
        <f t="array" ref="U212">INDEX($C$20:$C$700,MATCH(0,COUNTIF($U$19:U211,$C$20:$C$700),0))</f>
        <v/>
      </c>
      <c r="V212" s="40">
        <f t="shared" si="1"/>
        <v>0</v>
      </c>
      <c r="W212" s="40" t="str">
        <f t="array" ref="W212">INDEX($B$20:$B$49,MATCH(0,COUNTIF($U$19:U211,$C$20:$C$700),0))</f>
        <v/>
      </c>
      <c r="X212" s="40">
        <f t="shared" si="2"/>
        <v>0</v>
      </c>
      <c r="Y212" s="155"/>
      <c r="Z212" s="40" t="str">
        <f t="array" ref="Z212">INDEX($D$20:$D$700,MATCH(0,COUNTIF($Z$19:Z211,$D$20:$D$700),0))</f>
        <v/>
      </c>
      <c r="AA212" s="40">
        <f t="shared" si="3"/>
        <v>0</v>
      </c>
      <c r="AB212" s="40" t="str">
        <f t="array" ref="AB212">INDEX($B$20:$B$49,MATCH(0,COUNTIF($Z$19:Z211,$D$20:$D$700),0))</f>
        <v/>
      </c>
      <c r="AC212" s="40">
        <f t="shared" si="4"/>
        <v>0</v>
      </c>
    </row>
    <row r="213" ht="15.75" customHeight="1">
      <c r="B213" s="170"/>
      <c r="C213" s="170"/>
      <c r="D213" s="163"/>
      <c r="F213" s="92"/>
      <c r="G213" s="47"/>
      <c r="H213" s="47"/>
      <c r="U213" s="40" t="str">
        <f t="array" ref="U213">INDEX($C$20:$C$700,MATCH(0,COUNTIF($U$19:U212,$C$20:$C$700),0))</f>
        <v/>
      </c>
      <c r="V213" s="40">
        <f t="shared" si="1"/>
        <v>0</v>
      </c>
      <c r="W213" s="40" t="str">
        <f t="array" ref="W213">INDEX($B$20:$B$49,MATCH(0,COUNTIF($U$19:U212,$C$20:$C$700),0))</f>
        <v/>
      </c>
      <c r="X213" s="40">
        <f t="shared" si="2"/>
        <v>0</v>
      </c>
      <c r="Y213" s="155"/>
      <c r="Z213" s="40" t="str">
        <f t="array" ref="Z213">INDEX($D$20:$D$700,MATCH(0,COUNTIF($Z$19:Z212,$D$20:$D$700),0))</f>
        <v/>
      </c>
      <c r="AA213" s="40">
        <f t="shared" si="3"/>
        <v>0</v>
      </c>
      <c r="AB213" s="40" t="str">
        <f t="array" ref="AB213">INDEX($B$20:$B$49,MATCH(0,COUNTIF($Z$19:Z212,$D$20:$D$700),0))</f>
        <v/>
      </c>
      <c r="AC213" s="40">
        <f t="shared" si="4"/>
        <v>0</v>
      </c>
    </row>
    <row r="214" ht="15.75" customHeight="1">
      <c r="B214" s="170"/>
      <c r="C214" s="170"/>
      <c r="D214" s="163"/>
      <c r="F214" s="92"/>
      <c r="G214" s="47"/>
      <c r="H214" s="47"/>
      <c r="U214" s="40" t="str">
        <f t="array" ref="U214">INDEX($C$20:$C$700,MATCH(0,COUNTIF($U$19:U213,$C$20:$C$700),0))</f>
        <v/>
      </c>
      <c r="V214" s="40">
        <f t="shared" si="1"/>
        <v>0</v>
      </c>
      <c r="W214" s="40" t="str">
        <f t="array" ref="W214">INDEX($B$20:$B$49,MATCH(0,COUNTIF($U$19:U213,$C$20:$C$700),0))</f>
        <v/>
      </c>
      <c r="X214" s="40">
        <f t="shared" si="2"/>
        <v>0</v>
      </c>
      <c r="Y214" s="155"/>
      <c r="Z214" s="40" t="str">
        <f t="array" ref="Z214">INDEX($D$20:$D$700,MATCH(0,COUNTIF($Z$19:Z213,$D$20:$D$700),0))</f>
        <v/>
      </c>
      <c r="AA214" s="40">
        <f t="shared" si="3"/>
        <v>0</v>
      </c>
      <c r="AB214" s="40" t="str">
        <f t="array" ref="AB214">INDEX($B$20:$B$49,MATCH(0,COUNTIF($Z$19:Z213,$D$20:$D$700),0))</f>
        <v/>
      </c>
      <c r="AC214" s="40">
        <f t="shared" si="4"/>
        <v>0</v>
      </c>
    </row>
    <row r="215" ht="15.75" customHeight="1">
      <c r="B215" s="170"/>
      <c r="C215" s="170"/>
      <c r="D215" s="163"/>
      <c r="F215" s="92"/>
      <c r="G215" s="47"/>
      <c r="H215" s="47"/>
      <c r="U215" s="40" t="str">
        <f t="array" ref="U215">INDEX($C$20:$C$700,MATCH(0,COUNTIF($U$19:U214,$C$20:$C$700),0))</f>
        <v/>
      </c>
      <c r="V215" s="40">
        <f t="shared" si="1"/>
        <v>0</v>
      </c>
      <c r="W215" s="40" t="str">
        <f t="array" ref="W215">INDEX($B$20:$B$49,MATCH(0,COUNTIF($U$19:U214,$C$20:$C$700),0))</f>
        <v/>
      </c>
      <c r="X215" s="40">
        <f t="shared" si="2"/>
        <v>0</v>
      </c>
      <c r="Y215" s="155"/>
      <c r="Z215" s="40" t="str">
        <f t="array" ref="Z215">INDEX($D$20:$D$700,MATCH(0,COUNTIF($Z$19:Z214,$D$20:$D$700),0))</f>
        <v/>
      </c>
      <c r="AA215" s="40">
        <f t="shared" si="3"/>
        <v>0</v>
      </c>
      <c r="AB215" s="40" t="str">
        <f t="array" ref="AB215">INDEX($B$20:$B$49,MATCH(0,COUNTIF($Z$19:Z214,$D$20:$D$700),0))</f>
        <v/>
      </c>
      <c r="AC215" s="40">
        <f t="shared" si="4"/>
        <v>0</v>
      </c>
    </row>
    <row r="216" ht="15.75" customHeight="1">
      <c r="B216" s="170"/>
      <c r="C216" s="170"/>
      <c r="D216" s="163"/>
      <c r="F216" s="92"/>
      <c r="G216" s="47"/>
      <c r="H216" s="47"/>
      <c r="U216" s="40" t="str">
        <f t="array" ref="U216">INDEX($C$20:$C$700,MATCH(0,COUNTIF($U$19:U215,$C$20:$C$700),0))</f>
        <v/>
      </c>
      <c r="V216" s="40">
        <f t="shared" si="1"/>
        <v>0</v>
      </c>
      <c r="W216" s="40" t="str">
        <f t="array" ref="W216">INDEX($B$20:$B$49,MATCH(0,COUNTIF($U$19:U215,$C$20:$C$700),0))</f>
        <v/>
      </c>
      <c r="X216" s="40">
        <f t="shared" si="2"/>
        <v>0</v>
      </c>
      <c r="Y216" s="155"/>
      <c r="Z216" s="40" t="str">
        <f t="array" ref="Z216">INDEX($D$20:$D$700,MATCH(0,COUNTIF($Z$19:Z215,$D$20:$D$700),0))</f>
        <v/>
      </c>
      <c r="AA216" s="40">
        <f t="shared" si="3"/>
        <v>0</v>
      </c>
      <c r="AB216" s="40" t="str">
        <f t="array" ref="AB216">INDEX($B$20:$B$49,MATCH(0,COUNTIF($Z$19:Z215,$D$20:$D$700),0))</f>
        <v/>
      </c>
      <c r="AC216" s="40">
        <f t="shared" si="4"/>
        <v>0</v>
      </c>
    </row>
    <row r="217" ht="15.75" customHeight="1">
      <c r="B217" s="170"/>
      <c r="C217" s="170"/>
      <c r="D217" s="163"/>
      <c r="F217" s="92"/>
      <c r="G217" s="47"/>
      <c r="H217" s="47"/>
      <c r="U217" s="40" t="str">
        <f t="array" ref="U217">INDEX($C$20:$C$700,MATCH(0,COUNTIF($U$19:U216,$C$20:$C$700),0))</f>
        <v/>
      </c>
      <c r="V217" s="40">
        <f t="shared" si="1"/>
        <v>0</v>
      </c>
      <c r="W217" s="40" t="str">
        <f t="array" ref="W217">INDEX($B$20:$B$49,MATCH(0,COUNTIF($U$19:U216,$C$20:$C$700),0))</f>
        <v/>
      </c>
      <c r="X217" s="40">
        <f t="shared" si="2"/>
        <v>0</v>
      </c>
      <c r="Y217" s="155"/>
      <c r="Z217" s="40" t="str">
        <f t="array" ref="Z217">INDEX($D$20:$D$700,MATCH(0,COUNTIF($Z$19:Z216,$D$20:$D$700),0))</f>
        <v/>
      </c>
      <c r="AA217" s="40">
        <f t="shared" si="3"/>
        <v>0</v>
      </c>
      <c r="AB217" s="40" t="str">
        <f t="array" ref="AB217">INDEX($B$20:$B$49,MATCH(0,COUNTIF($Z$19:Z216,$D$20:$D$700),0))</f>
        <v/>
      </c>
      <c r="AC217" s="40">
        <f t="shared" si="4"/>
        <v>0</v>
      </c>
    </row>
    <row r="218" ht="15.75" customHeight="1">
      <c r="B218" s="170"/>
      <c r="C218" s="170"/>
      <c r="D218" s="163"/>
      <c r="F218" s="92"/>
      <c r="G218" s="47"/>
      <c r="H218" s="47"/>
      <c r="U218" s="40" t="str">
        <f t="array" ref="U218">INDEX($C$20:$C$700,MATCH(0,COUNTIF($U$19:U217,$C$20:$C$700),0))</f>
        <v/>
      </c>
      <c r="V218" s="40">
        <f t="shared" si="1"/>
        <v>0</v>
      </c>
      <c r="W218" s="40" t="str">
        <f t="array" ref="W218">INDEX($B$20:$B$49,MATCH(0,COUNTIF($U$19:U217,$C$20:$C$700),0))</f>
        <v/>
      </c>
      <c r="X218" s="40">
        <f t="shared" si="2"/>
        <v>0</v>
      </c>
      <c r="Y218" s="155"/>
      <c r="Z218" s="40" t="str">
        <f t="array" ref="Z218">INDEX($D$20:$D$700,MATCH(0,COUNTIF($Z$19:Z217,$D$20:$D$700),0))</f>
        <v/>
      </c>
      <c r="AA218" s="40">
        <f t="shared" si="3"/>
        <v>0</v>
      </c>
      <c r="AB218" s="40" t="str">
        <f t="array" ref="AB218">INDEX($B$20:$B$49,MATCH(0,COUNTIF($Z$19:Z217,$D$20:$D$700),0))</f>
        <v/>
      </c>
      <c r="AC218" s="40">
        <f t="shared" si="4"/>
        <v>0</v>
      </c>
    </row>
    <row r="219" ht="15.75" customHeight="1">
      <c r="B219" s="170"/>
      <c r="C219" s="170"/>
      <c r="D219" s="163"/>
      <c r="F219" s="92"/>
      <c r="G219" s="47"/>
      <c r="H219" s="47"/>
      <c r="U219" s="40" t="str">
        <f t="array" ref="U219">INDEX($C$20:$C$700,MATCH(0,COUNTIF($U$19:U218,$C$20:$C$700),0))</f>
        <v/>
      </c>
      <c r="V219" s="40">
        <f t="shared" si="1"/>
        <v>0</v>
      </c>
      <c r="W219" s="40" t="str">
        <f t="array" ref="W219">INDEX($B$20:$B$49,MATCH(0,COUNTIF($U$19:U218,$C$20:$C$700),0))</f>
        <v/>
      </c>
      <c r="X219" s="40">
        <f t="shared" si="2"/>
        <v>0</v>
      </c>
      <c r="Y219" s="155"/>
      <c r="Z219" s="40" t="str">
        <f t="array" ref="Z219">INDEX($D$20:$D$700,MATCH(0,COUNTIF($Z$19:Z218,$D$20:$D$700),0))</f>
        <v/>
      </c>
      <c r="AA219" s="40">
        <f t="shared" si="3"/>
        <v>0</v>
      </c>
      <c r="AB219" s="40" t="str">
        <f t="array" ref="AB219">INDEX($B$20:$B$49,MATCH(0,COUNTIF($Z$19:Z218,$D$20:$D$700),0))</f>
        <v/>
      </c>
      <c r="AC219" s="40">
        <f t="shared" si="4"/>
        <v>0</v>
      </c>
    </row>
    <row r="220" ht="15.75" customHeight="1">
      <c r="B220" s="170"/>
      <c r="C220" s="170"/>
      <c r="D220" s="163"/>
      <c r="F220" s="92"/>
      <c r="G220" s="47"/>
      <c r="H220" s="47"/>
      <c r="U220" s="40" t="str">
        <f t="array" ref="U220">INDEX($C$20:$C$700,MATCH(0,COUNTIF($U$19:U219,$C$20:$C$700),0))</f>
        <v/>
      </c>
      <c r="V220" s="40">
        <f t="shared" si="1"/>
        <v>0</v>
      </c>
      <c r="W220" s="40" t="str">
        <f t="array" ref="W220">INDEX($B$20:$B$49,MATCH(0,COUNTIF($U$19:U219,$C$20:$C$700),0))</f>
        <v/>
      </c>
      <c r="X220" s="40">
        <f t="shared" si="2"/>
        <v>0</v>
      </c>
      <c r="Y220" s="155"/>
      <c r="Z220" s="40" t="str">
        <f t="array" ref="Z220">INDEX($D$20:$D$700,MATCH(0,COUNTIF($Z$19:Z219,$D$20:$D$700),0))</f>
        <v/>
      </c>
      <c r="AA220" s="40">
        <f t="shared" si="3"/>
        <v>0</v>
      </c>
      <c r="AB220" s="40" t="str">
        <f t="array" ref="AB220">INDEX($B$20:$B$49,MATCH(0,COUNTIF($Z$19:Z219,$D$20:$D$700),0))</f>
        <v/>
      </c>
      <c r="AC220" s="40">
        <f t="shared" si="4"/>
        <v>0</v>
      </c>
    </row>
    <row r="221" ht="15.75" customHeight="1">
      <c r="B221" s="170"/>
      <c r="C221" s="170"/>
      <c r="D221" s="163"/>
      <c r="F221" s="92"/>
      <c r="G221" s="47"/>
      <c r="H221" s="47"/>
      <c r="U221" s="40" t="str">
        <f t="array" ref="U221">INDEX($C$20:$C$700,MATCH(0,COUNTIF($U$19:U220,$C$20:$C$700),0))</f>
        <v/>
      </c>
      <c r="V221" s="40">
        <f t="shared" si="1"/>
        <v>0</v>
      </c>
      <c r="W221" s="40" t="str">
        <f t="array" ref="W221">INDEX($B$20:$B$49,MATCH(0,COUNTIF($U$19:U220,$C$20:$C$700),0))</f>
        <v/>
      </c>
      <c r="X221" s="40">
        <f t="shared" si="2"/>
        <v>0</v>
      </c>
      <c r="Y221" s="155"/>
      <c r="Z221" s="40" t="str">
        <f t="array" ref="Z221">INDEX($D$20:$D$700,MATCH(0,COUNTIF($Z$19:Z220,$D$20:$D$700),0))</f>
        <v/>
      </c>
      <c r="AA221" s="40">
        <f t="shared" si="3"/>
        <v>0</v>
      </c>
      <c r="AB221" s="40" t="str">
        <f t="array" ref="AB221">INDEX($B$20:$B$49,MATCH(0,COUNTIF($Z$19:Z220,$D$20:$D$700),0))</f>
        <v/>
      </c>
      <c r="AC221" s="40">
        <f t="shared" si="4"/>
        <v>0</v>
      </c>
    </row>
    <row r="222" ht="15.75" customHeight="1">
      <c r="B222" s="170"/>
      <c r="C222" s="170"/>
      <c r="D222" s="163"/>
      <c r="F222" s="92"/>
      <c r="G222" s="47"/>
      <c r="H222" s="47"/>
      <c r="U222" s="40" t="str">
        <f t="array" ref="U222">INDEX($C$20:$C$700,MATCH(0,COUNTIF($U$19:U221,$C$20:$C$700),0))</f>
        <v/>
      </c>
      <c r="V222" s="40">
        <f t="shared" si="1"/>
        <v>0</v>
      </c>
      <c r="W222" s="40" t="str">
        <f t="array" ref="W222">INDEX($B$20:$B$49,MATCH(0,COUNTIF($U$19:U221,$C$20:$C$700),0))</f>
        <v/>
      </c>
      <c r="X222" s="40">
        <f t="shared" si="2"/>
        <v>0</v>
      </c>
      <c r="Y222" s="155"/>
      <c r="Z222" s="40" t="str">
        <f t="array" ref="Z222">INDEX($D$20:$D$700,MATCH(0,COUNTIF($Z$19:Z221,$D$20:$D$700),0))</f>
        <v/>
      </c>
      <c r="AA222" s="40">
        <f t="shared" si="3"/>
        <v>0</v>
      </c>
      <c r="AB222" s="40" t="str">
        <f t="array" ref="AB222">INDEX($B$20:$B$49,MATCH(0,COUNTIF($Z$19:Z221,$D$20:$D$700),0))</f>
        <v/>
      </c>
      <c r="AC222" s="40">
        <f t="shared" si="4"/>
        <v>0</v>
      </c>
    </row>
    <row r="223" ht="15.75" customHeight="1">
      <c r="B223" s="170"/>
      <c r="C223" s="170"/>
      <c r="D223" s="163"/>
      <c r="F223" s="92"/>
      <c r="G223" s="47"/>
      <c r="H223" s="47"/>
      <c r="U223" s="40" t="str">
        <f t="array" ref="U223">INDEX($C$20:$C$700,MATCH(0,COUNTIF($U$19:U222,$C$20:$C$700),0))</f>
        <v/>
      </c>
      <c r="V223" s="40">
        <f t="shared" si="1"/>
        <v>0</v>
      </c>
      <c r="W223" s="40" t="str">
        <f t="array" ref="W223">INDEX($B$20:$B$49,MATCH(0,COUNTIF($U$19:U222,$C$20:$C$700),0))</f>
        <v/>
      </c>
      <c r="X223" s="40">
        <f t="shared" si="2"/>
        <v>0</v>
      </c>
      <c r="Y223" s="155"/>
      <c r="Z223" s="40" t="str">
        <f t="array" ref="Z223">INDEX($D$20:$D$700,MATCH(0,COUNTIF($Z$19:Z222,$D$20:$D$700),0))</f>
        <v/>
      </c>
      <c r="AA223" s="40">
        <f t="shared" si="3"/>
        <v>0</v>
      </c>
      <c r="AB223" s="40" t="str">
        <f t="array" ref="AB223">INDEX($B$20:$B$49,MATCH(0,COUNTIF($Z$19:Z222,$D$20:$D$700),0))</f>
        <v/>
      </c>
      <c r="AC223" s="40">
        <f t="shared" si="4"/>
        <v>0</v>
      </c>
    </row>
    <row r="224" ht="15.75" customHeight="1">
      <c r="B224" s="170"/>
      <c r="C224" s="170"/>
      <c r="D224" s="163"/>
      <c r="F224" s="92"/>
      <c r="G224" s="47"/>
      <c r="H224" s="47"/>
      <c r="U224" s="40" t="str">
        <f t="array" ref="U224">INDEX($C$20:$C$700,MATCH(0,COUNTIF($U$19:U223,$C$20:$C$700),0))</f>
        <v/>
      </c>
      <c r="V224" s="40">
        <f t="shared" si="1"/>
        <v>0</v>
      </c>
      <c r="W224" s="40" t="str">
        <f t="array" ref="W224">INDEX($B$20:$B$49,MATCH(0,COUNTIF($U$19:U223,$C$20:$C$700),0))</f>
        <v/>
      </c>
      <c r="X224" s="40">
        <f t="shared" si="2"/>
        <v>0</v>
      </c>
      <c r="Y224" s="155"/>
      <c r="Z224" s="40" t="str">
        <f t="array" ref="Z224">INDEX($D$20:$D$700,MATCH(0,COUNTIF($Z$19:Z223,$D$20:$D$700),0))</f>
        <v/>
      </c>
      <c r="AA224" s="40">
        <f t="shared" si="3"/>
        <v>0</v>
      </c>
      <c r="AB224" s="40" t="str">
        <f t="array" ref="AB224">INDEX($B$20:$B$49,MATCH(0,COUNTIF($Z$19:Z223,$D$20:$D$700),0))</f>
        <v/>
      </c>
      <c r="AC224" s="40">
        <f t="shared" si="4"/>
        <v>0</v>
      </c>
    </row>
    <row r="225" ht="15.75" customHeight="1">
      <c r="B225" s="170"/>
      <c r="C225" s="170"/>
      <c r="D225" s="163"/>
      <c r="F225" s="92"/>
      <c r="G225" s="47"/>
      <c r="H225" s="47"/>
      <c r="U225" s="40" t="str">
        <f t="array" ref="U225">INDEX($C$20:$C$700,MATCH(0,COUNTIF($U$19:U224,$C$20:$C$700),0))</f>
        <v/>
      </c>
      <c r="V225" s="40">
        <f t="shared" si="1"/>
        <v>0</v>
      </c>
      <c r="W225" s="40" t="str">
        <f t="array" ref="W225">INDEX($B$20:$B$49,MATCH(0,COUNTIF($U$19:U224,$C$20:$C$700),0))</f>
        <v/>
      </c>
      <c r="X225" s="40">
        <f t="shared" si="2"/>
        <v>0</v>
      </c>
      <c r="Y225" s="155"/>
      <c r="Z225" s="40" t="str">
        <f t="array" ref="Z225">INDEX($D$20:$D$700,MATCH(0,COUNTIF($Z$19:Z224,$D$20:$D$700),0))</f>
        <v/>
      </c>
      <c r="AA225" s="40">
        <f t="shared" si="3"/>
        <v>0</v>
      </c>
      <c r="AB225" s="40" t="str">
        <f t="array" ref="AB225">INDEX($B$20:$B$49,MATCH(0,COUNTIF($Z$19:Z224,$D$20:$D$700),0))</f>
        <v/>
      </c>
      <c r="AC225" s="40">
        <f t="shared" si="4"/>
        <v>0</v>
      </c>
    </row>
    <row r="226" ht="15.75" customHeight="1">
      <c r="B226" s="170"/>
      <c r="C226" s="170"/>
      <c r="D226" s="163"/>
      <c r="F226" s="92"/>
      <c r="G226" s="47"/>
      <c r="H226" s="47"/>
      <c r="U226" s="40" t="str">
        <f t="array" ref="U226">INDEX($C$20:$C$700,MATCH(0,COUNTIF($U$19:U225,$C$20:$C$700),0))</f>
        <v/>
      </c>
      <c r="V226" s="40">
        <f t="shared" si="1"/>
        <v>0</v>
      </c>
      <c r="W226" s="40" t="str">
        <f t="array" ref="W226">INDEX($B$20:$B$49,MATCH(0,COUNTIF($U$19:U225,$C$20:$C$700),0))</f>
        <v/>
      </c>
      <c r="X226" s="40">
        <f t="shared" si="2"/>
        <v>0</v>
      </c>
      <c r="Y226" s="155"/>
      <c r="Z226" s="40" t="str">
        <f t="array" ref="Z226">INDEX($D$20:$D$700,MATCH(0,COUNTIF($Z$19:Z225,$D$20:$D$700),0))</f>
        <v/>
      </c>
      <c r="AA226" s="40">
        <f t="shared" si="3"/>
        <v>0</v>
      </c>
      <c r="AB226" s="40" t="str">
        <f t="array" ref="AB226">INDEX($B$20:$B$49,MATCH(0,COUNTIF($Z$19:Z225,$D$20:$D$700),0))</f>
        <v/>
      </c>
      <c r="AC226" s="40">
        <f t="shared" si="4"/>
        <v>0</v>
      </c>
    </row>
    <row r="227" ht="15.75" customHeight="1">
      <c r="B227" s="170"/>
      <c r="C227" s="170"/>
      <c r="D227" s="163"/>
      <c r="F227" s="92"/>
      <c r="G227" s="47"/>
      <c r="H227" s="47"/>
      <c r="U227" s="40" t="str">
        <f t="array" ref="U227">INDEX($C$20:$C$700,MATCH(0,COUNTIF($U$19:U226,$C$20:$C$700),0))</f>
        <v/>
      </c>
      <c r="V227" s="40">
        <f t="shared" si="1"/>
        <v>0</v>
      </c>
      <c r="W227" s="40" t="str">
        <f t="array" ref="W227">INDEX($B$20:$B$49,MATCH(0,COUNTIF($U$19:U226,$C$20:$C$700),0))</f>
        <v/>
      </c>
      <c r="X227" s="40">
        <f t="shared" si="2"/>
        <v>0</v>
      </c>
      <c r="Y227" s="155"/>
      <c r="Z227" s="40" t="str">
        <f t="array" ref="Z227">INDEX($D$20:$D$700,MATCH(0,COUNTIF($Z$19:Z226,$D$20:$D$700),0))</f>
        <v/>
      </c>
      <c r="AA227" s="40">
        <f t="shared" si="3"/>
        <v>0</v>
      </c>
      <c r="AB227" s="40" t="str">
        <f t="array" ref="AB227">INDEX($B$20:$B$49,MATCH(0,COUNTIF($Z$19:Z226,$D$20:$D$700),0))</f>
        <v/>
      </c>
      <c r="AC227" s="40">
        <f t="shared" si="4"/>
        <v>0</v>
      </c>
    </row>
    <row r="228" ht="15.75" customHeight="1">
      <c r="B228" s="170"/>
      <c r="C228" s="170"/>
      <c r="D228" s="163"/>
      <c r="F228" s="92"/>
      <c r="G228" s="47"/>
      <c r="H228" s="47"/>
      <c r="U228" s="40" t="str">
        <f t="array" ref="U228">INDEX($C$20:$C$700,MATCH(0,COUNTIF($U$19:U227,$C$20:$C$700),0))</f>
        <v/>
      </c>
      <c r="V228" s="40">
        <f t="shared" si="1"/>
        <v>0</v>
      </c>
      <c r="W228" s="40" t="str">
        <f t="array" ref="W228">INDEX($B$20:$B$49,MATCH(0,COUNTIF($U$19:U227,$C$20:$C$700),0))</f>
        <v/>
      </c>
      <c r="X228" s="40">
        <f t="shared" si="2"/>
        <v>0</v>
      </c>
      <c r="Y228" s="155"/>
      <c r="Z228" s="40" t="str">
        <f t="array" ref="Z228">INDEX($D$20:$D$700,MATCH(0,COUNTIF($Z$19:Z227,$D$20:$D$700),0))</f>
        <v/>
      </c>
      <c r="AA228" s="40">
        <f t="shared" si="3"/>
        <v>0</v>
      </c>
      <c r="AB228" s="40" t="str">
        <f t="array" ref="AB228">INDEX($B$20:$B$49,MATCH(0,COUNTIF($Z$19:Z227,$D$20:$D$700),0))</f>
        <v/>
      </c>
      <c r="AC228" s="40">
        <f t="shared" si="4"/>
        <v>0</v>
      </c>
    </row>
    <row r="229" ht="15.75" customHeight="1">
      <c r="B229" s="170"/>
      <c r="C229" s="170"/>
      <c r="D229" s="163"/>
      <c r="F229" s="92"/>
      <c r="G229" s="47"/>
      <c r="H229" s="47"/>
      <c r="U229" s="40" t="str">
        <f t="array" ref="U229">INDEX($C$20:$C$700,MATCH(0,COUNTIF($U$19:U228,$C$20:$C$700),0))</f>
        <v/>
      </c>
      <c r="V229" s="40">
        <f t="shared" si="1"/>
        <v>0</v>
      </c>
      <c r="W229" s="40" t="str">
        <f t="array" ref="W229">INDEX($B$20:$B$49,MATCH(0,COUNTIF($U$19:U228,$C$20:$C$700),0))</f>
        <v/>
      </c>
      <c r="X229" s="40">
        <f t="shared" si="2"/>
        <v>0</v>
      </c>
      <c r="Y229" s="155"/>
      <c r="Z229" s="40" t="str">
        <f t="array" ref="Z229">INDEX($D$20:$D$700,MATCH(0,COUNTIF($Z$19:Z228,$D$20:$D$700),0))</f>
        <v/>
      </c>
      <c r="AA229" s="40">
        <f t="shared" si="3"/>
        <v>0</v>
      </c>
      <c r="AB229" s="40" t="str">
        <f t="array" ref="AB229">INDEX($B$20:$B$49,MATCH(0,COUNTIF($Z$19:Z228,$D$20:$D$700),0))</f>
        <v/>
      </c>
      <c r="AC229" s="40">
        <f t="shared" si="4"/>
        <v>0</v>
      </c>
    </row>
    <row r="230" ht="15.75" customHeight="1">
      <c r="B230" s="170"/>
      <c r="C230" s="170"/>
      <c r="D230" s="163"/>
      <c r="F230" s="92"/>
      <c r="G230" s="47"/>
      <c r="H230" s="47"/>
      <c r="U230" s="40" t="str">
        <f t="array" ref="U230">INDEX($C$20:$C$700,MATCH(0,COUNTIF($U$19:U229,$C$20:$C$700),0))</f>
        <v/>
      </c>
      <c r="V230" s="40">
        <f t="shared" si="1"/>
        <v>0</v>
      </c>
      <c r="W230" s="40" t="str">
        <f t="array" ref="W230">INDEX($B$20:$B$49,MATCH(0,COUNTIF($U$19:U229,$C$20:$C$700),0))</f>
        <v/>
      </c>
      <c r="X230" s="40">
        <f t="shared" si="2"/>
        <v>0</v>
      </c>
      <c r="Y230" s="155"/>
      <c r="Z230" s="40" t="str">
        <f t="array" ref="Z230">INDEX($D$20:$D$700,MATCH(0,COUNTIF($Z$19:Z229,$D$20:$D$700),0))</f>
        <v/>
      </c>
      <c r="AA230" s="40">
        <f t="shared" si="3"/>
        <v>0</v>
      </c>
      <c r="AB230" s="40" t="str">
        <f t="array" ref="AB230">INDEX($B$20:$B$49,MATCH(0,COUNTIF($Z$19:Z229,$D$20:$D$700),0))</f>
        <v/>
      </c>
      <c r="AC230" s="40">
        <f t="shared" si="4"/>
        <v>0</v>
      </c>
    </row>
    <row r="231" ht="15.75" customHeight="1">
      <c r="B231" s="170"/>
      <c r="C231" s="170"/>
      <c r="D231" s="163"/>
      <c r="F231" s="92"/>
      <c r="G231" s="47"/>
      <c r="H231" s="47"/>
      <c r="U231" s="40" t="str">
        <f t="array" ref="U231">INDEX($C$20:$C$700,MATCH(0,COUNTIF($U$19:U230,$C$20:$C$700),0))</f>
        <v/>
      </c>
      <c r="V231" s="40">
        <f t="shared" si="1"/>
        <v>0</v>
      </c>
      <c r="W231" s="40" t="str">
        <f t="array" ref="W231">INDEX($B$20:$B$49,MATCH(0,COUNTIF($U$19:U230,$C$20:$C$700),0))</f>
        <v/>
      </c>
      <c r="X231" s="40">
        <f t="shared" si="2"/>
        <v>0</v>
      </c>
      <c r="Y231" s="155"/>
      <c r="Z231" s="40" t="str">
        <f t="array" ref="Z231">INDEX($D$20:$D$700,MATCH(0,COUNTIF($Z$19:Z230,$D$20:$D$700),0))</f>
        <v/>
      </c>
      <c r="AA231" s="40">
        <f t="shared" si="3"/>
        <v>0</v>
      </c>
      <c r="AB231" s="40" t="str">
        <f t="array" ref="AB231">INDEX($B$20:$B$49,MATCH(0,COUNTIF($Z$19:Z230,$D$20:$D$700),0))</f>
        <v/>
      </c>
      <c r="AC231" s="40">
        <f t="shared" si="4"/>
        <v>0</v>
      </c>
    </row>
    <row r="232" ht="15.75" customHeight="1">
      <c r="B232" s="170"/>
      <c r="C232" s="170"/>
      <c r="D232" s="163"/>
      <c r="F232" s="92"/>
      <c r="G232" s="47"/>
      <c r="H232" s="47"/>
      <c r="U232" s="40" t="str">
        <f t="array" ref="U232">INDEX($C$20:$C$700,MATCH(0,COUNTIF($U$19:U231,$C$20:$C$700),0))</f>
        <v/>
      </c>
      <c r="V232" s="40">
        <f t="shared" si="1"/>
        <v>0</v>
      </c>
      <c r="W232" s="40" t="str">
        <f t="array" ref="W232">INDEX($B$20:$B$49,MATCH(0,COUNTIF($U$19:U231,$C$20:$C$700),0))</f>
        <v/>
      </c>
      <c r="X232" s="40">
        <f t="shared" si="2"/>
        <v>0</v>
      </c>
      <c r="Y232" s="155"/>
      <c r="Z232" s="40" t="str">
        <f t="array" ref="Z232">INDEX($D$20:$D$700,MATCH(0,COUNTIF($Z$19:Z231,$D$20:$D$700),0))</f>
        <v/>
      </c>
      <c r="AA232" s="40">
        <f t="shared" si="3"/>
        <v>0</v>
      </c>
      <c r="AB232" s="40" t="str">
        <f t="array" ref="AB232">INDEX($B$20:$B$49,MATCH(0,COUNTIF($Z$19:Z231,$D$20:$D$700),0))</f>
        <v/>
      </c>
      <c r="AC232" s="40">
        <f t="shared" si="4"/>
        <v>0</v>
      </c>
    </row>
    <row r="233" ht="15.75" customHeight="1">
      <c r="B233" s="170"/>
      <c r="C233" s="170"/>
      <c r="D233" s="163"/>
      <c r="F233" s="92"/>
      <c r="G233" s="47"/>
      <c r="H233" s="47"/>
      <c r="U233" s="40" t="str">
        <f t="array" ref="U233">INDEX($C$20:$C$700,MATCH(0,COUNTIF($U$19:U232,$C$20:$C$700),0))</f>
        <v/>
      </c>
      <c r="V233" s="40">
        <f t="shared" si="1"/>
        <v>0</v>
      </c>
      <c r="W233" s="40" t="str">
        <f t="array" ref="W233">INDEX($B$20:$B$49,MATCH(0,COUNTIF($U$19:U232,$C$20:$C$700),0))</f>
        <v/>
      </c>
      <c r="X233" s="40">
        <f t="shared" si="2"/>
        <v>0</v>
      </c>
      <c r="Y233" s="155"/>
      <c r="Z233" s="40" t="str">
        <f t="array" ref="Z233">INDEX($D$20:$D$700,MATCH(0,COUNTIF($Z$19:Z232,$D$20:$D$700),0))</f>
        <v/>
      </c>
      <c r="AA233" s="40">
        <f t="shared" si="3"/>
        <v>0</v>
      </c>
      <c r="AB233" s="40" t="str">
        <f t="array" ref="AB233">INDEX($B$20:$B$49,MATCH(0,COUNTIF($Z$19:Z232,$D$20:$D$700),0))</f>
        <v/>
      </c>
      <c r="AC233" s="40">
        <f t="shared" si="4"/>
        <v>0</v>
      </c>
    </row>
    <row r="234" ht="15.75" customHeight="1">
      <c r="B234" s="170"/>
      <c r="C234" s="170"/>
      <c r="D234" s="163"/>
      <c r="F234" s="92"/>
      <c r="G234" s="47"/>
      <c r="H234" s="47"/>
      <c r="U234" s="40" t="str">
        <f t="array" ref="U234">INDEX($C$20:$C$700,MATCH(0,COUNTIF($U$19:U233,$C$20:$C$700),0))</f>
        <v/>
      </c>
      <c r="V234" s="40">
        <f t="shared" si="1"/>
        <v>0</v>
      </c>
      <c r="W234" s="40" t="str">
        <f t="array" ref="W234">INDEX($B$20:$B$49,MATCH(0,COUNTIF($U$19:U233,$C$20:$C$700),0))</f>
        <v/>
      </c>
      <c r="X234" s="40">
        <f t="shared" si="2"/>
        <v>0</v>
      </c>
      <c r="Y234" s="155"/>
      <c r="Z234" s="40" t="str">
        <f t="array" ref="Z234">INDEX($D$20:$D$700,MATCH(0,COUNTIF($Z$19:Z233,$D$20:$D$700),0))</f>
        <v/>
      </c>
      <c r="AA234" s="40">
        <f t="shared" si="3"/>
        <v>0</v>
      </c>
      <c r="AB234" s="40" t="str">
        <f t="array" ref="AB234">INDEX($B$20:$B$49,MATCH(0,COUNTIF($Z$19:Z233,$D$20:$D$700),0))</f>
        <v/>
      </c>
      <c r="AC234" s="40">
        <f t="shared" si="4"/>
        <v>0</v>
      </c>
    </row>
    <row r="235" ht="15.75" customHeight="1">
      <c r="B235" s="170"/>
      <c r="C235" s="170"/>
      <c r="D235" s="163"/>
      <c r="F235" s="92"/>
      <c r="G235" s="47"/>
      <c r="H235" s="47"/>
      <c r="U235" s="40" t="str">
        <f t="array" ref="U235">INDEX($C$20:$C$700,MATCH(0,COUNTIF($U$19:U234,$C$20:$C$700),0))</f>
        <v/>
      </c>
      <c r="V235" s="40">
        <f t="shared" si="1"/>
        <v>0</v>
      </c>
      <c r="W235" s="40" t="str">
        <f t="array" ref="W235">INDEX($B$20:$B$49,MATCH(0,COUNTIF($U$19:U234,$C$20:$C$700),0))</f>
        <v/>
      </c>
      <c r="X235" s="40">
        <f t="shared" si="2"/>
        <v>0</v>
      </c>
      <c r="Y235" s="155"/>
      <c r="Z235" s="40" t="str">
        <f t="array" ref="Z235">INDEX($D$20:$D$700,MATCH(0,COUNTIF($Z$19:Z234,$D$20:$D$700),0))</f>
        <v/>
      </c>
      <c r="AA235" s="40">
        <f t="shared" si="3"/>
        <v>0</v>
      </c>
      <c r="AB235" s="40" t="str">
        <f t="array" ref="AB235">INDEX($B$20:$B$49,MATCH(0,COUNTIF($Z$19:Z234,$D$20:$D$700),0))</f>
        <v/>
      </c>
      <c r="AC235" s="40">
        <f t="shared" si="4"/>
        <v>0</v>
      </c>
    </row>
    <row r="236" ht="15.75" customHeight="1">
      <c r="B236" s="170"/>
      <c r="C236" s="170"/>
      <c r="D236" s="163"/>
      <c r="F236" s="92"/>
      <c r="G236" s="47"/>
      <c r="H236" s="47"/>
      <c r="U236" s="40" t="str">
        <f t="array" ref="U236">INDEX($C$20:$C$700,MATCH(0,COUNTIF($U$19:U235,$C$20:$C$700),0))</f>
        <v/>
      </c>
      <c r="V236" s="40">
        <f t="shared" si="1"/>
        <v>0</v>
      </c>
      <c r="W236" s="40" t="str">
        <f t="array" ref="W236">INDEX($B$20:$B$49,MATCH(0,COUNTIF($U$19:U235,$C$20:$C$700),0))</f>
        <v/>
      </c>
      <c r="X236" s="40">
        <f t="shared" si="2"/>
        <v>0</v>
      </c>
      <c r="Y236" s="155"/>
      <c r="Z236" s="40" t="str">
        <f t="array" ref="Z236">INDEX($D$20:$D$700,MATCH(0,COUNTIF($Z$19:Z235,$D$20:$D$700),0))</f>
        <v/>
      </c>
      <c r="AA236" s="40">
        <f t="shared" si="3"/>
        <v>0</v>
      </c>
      <c r="AB236" s="40" t="str">
        <f t="array" ref="AB236">INDEX($B$20:$B$49,MATCH(0,COUNTIF($Z$19:Z235,$D$20:$D$700),0))</f>
        <v/>
      </c>
      <c r="AC236" s="40">
        <f t="shared" si="4"/>
        <v>0</v>
      </c>
    </row>
    <row r="237" ht="15.75" customHeight="1">
      <c r="B237" s="170"/>
      <c r="C237" s="170"/>
      <c r="D237" s="163"/>
      <c r="F237" s="92"/>
      <c r="G237" s="47"/>
      <c r="H237" s="47"/>
      <c r="U237" s="40" t="str">
        <f t="array" ref="U237">INDEX($C$20:$C$700,MATCH(0,COUNTIF($U$19:U236,$C$20:$C$700),0))</f>
        <v/>
      </c>
      <c r="V237" s="40">
        <f t="shared" si="1"/>
        <v>0</v>
      </c>
      <c r="W237" s="40" t="str">
        <f t="array" ref="W237">INDEX($B$20:$B$49,MATCH(0,COUNTIF($U$19:U236,$C$20:$C$700),0))</f>
        <v/>
      </c>
      <c r="X237" s="40">
        <f t="shared" si="2"/>
        <v>0</v>
      </c>
      <c r="Y237" s="155"/>
      <c r="Z237" s="40" t="str">
        <f t="array" ref="Z237">INDEX($D$20:$D$700,MATCH(0,COUNTIF($Z$19:Z236,$D$20:$D$700),0))</f>
        <v/>
      </c>
      <c r="AA237" s="40">
        <f t="shared" si="3"/>
        <v>0</v>
      </c>
      <c r="AB237" s="40" t="str">
        <f t="array" ref="AB237">INDEX($B$20:$B$49,MATCH(0,COUNTIF($Z$19:Z236,$D$20:$D$700),0))</f>
        <v/>
      </c>
      <c r="AC237" s="40">
        <f t="shared" si="4"/>
        <v>0</v>
      </c>
    </row>
    <row r="238" ht="15.75" customHeight="1">
      <c r="B238" s="170"/>
      <c r="C238" s="170"/>
      <c r="D238" s="163"/>
      <c r="F238" s="92"/>
      <c r="G238" s="47"/>
      <c r="H238" s="47"/>
      <c r="U238" s="40" t="str">
        <f t="array" ref="U238">INDEX($C$20:$C$700,MATCH(0,COUNTIF($U$19:U237,$C$20:$C$700),0))</f>
        <v/>
      </c>
      <c r="V238" s="40">
        <f t="shared" si="1"/>
        <v>0</v>
      </c>
      <c r="W238" s="40" t="str">
        <f t="array" ref="W238">INDEX($B$20:$B$49,MATCH(0,COUNTIF($U$19:U237,$C$20:$C$700),0))</f>
        <v/>
      </c>
      <c r="X238" s="40">
        <f t="shared" si="2"/>
        <v>0</v>
      </c>
      <c r="Y238" s="155"/>
      <c r="Z238" s="40" t="str">
        <f t="array" ref="Z238">INDEX($D$20:$D$700,MATCH(0,COUNTIF($Z$19:Z237,$D$20:$D$700),0))</f>
        <v/>
      </c>
      <c r="AA238" s="40">
        <f t="shared" si="3"/>
        <v>0</v>
      </c>
      <c r="AB238" s="40" t="str">
        <f t="array" ref="AB238">INDEX($B$20:$B$49,MATCH(0,COUNTIF($Z$19:Z237,$D$20:$D$700),0))</f>
        <v/>
      </c>
      <c r="AC238" s="40">
        <f t="shared" si="4"/>
        <v>0</v>
      </c>
    </row>
    <row r="239" ht="15.75" customHeight="1">
      <c r="B239" s="170"/>
      <c r="C239" s="170"/>
      <c r="D239" s="163"/>
      <c r="F239" s="92"/>
      <c r="G239" s="47"/>
      <c r="H239" s="47"/>
      <c r="U239" s="40" t="str">
        <f t="array" ref="U239">INDEX($C$20:$C$700,MATCH(0,COUNTIF($U$19:U238,$C$20:$C$700),0))</f>
        <v/>
      </c>
      <c r="V239" s="40">
        <f t="shared" si="1"/>
        <v>0</v>
      </c>
      <c r="W239" s="40" t="str">
        <f t="array" ref="W239">INDEX($B$20:$B$49,MATCH(0,COUNTIF($U$19:U238,$C$20:$C$700),0))</f>
        <v/>
      </c>
      <c r="X239" s="40">
        <f t="shared" si="2"/>
        <v>0</v>
      </c>
      <c r="Y239" s="155"/>
      <c r="Z239" s="40" t="str">
        <f t="array" ref="Z239">INDEX($D$20:$D$700,MATCH(0,COUNTIF($Z$19:Z238,$D$20:$D$700),0))</f>
        <v/>
      </c>
      <c r="AA239" s="40">
        <f t="shared" si="3"/>
        <v>0</v>
      </c>
      <c r="AB239" s="40" t="str">
        <f t="array" ref="AB239">INDEX($B$20:$B$49,MATCH(0,COUNTIF($Z$19:Z238,$D$20:$D$700),0))</f>
        <v/>
      </c>
      <c r="AC239" s="40">
        <f t="shared" si="4"/>
        <v>0</v>
      </c>
    </row>
    <row r="240" ht="15.75" customHeight="1">
      <c r="B240" s="170"/>
      <c r="C240" s="170"/>
      <c r="D240" s="163"/>
      <c r="F240" s="92"/>
      <c r="G240" s="47"/>
      <c r="H240" s="47"/>
      <c r="U240" s="40" t="str">
        <f t="array" ref="U240">INDEX($C$20:$C$700,MATCH(0,COUNTIF($U$19:U239,$C$20:$C$700),0))</f>
        <v/>
      </c>
      <c r="V240" s="40">
        <f t="shared" si="1"/>
        <v>0</v>
      </c>
      <c r="W240" s="40" t="str">
        <f t="array" ref="W240">INDEX($B$20:$B$49,MATCH(0,COUNTIF($U$19:U239,$C$20:$C$700),0))</f>
        <v/>
      </c>
      <c r="X240" s="40">
        <f t="shared" si="2"/>
        <v>0</v>
      </c>
      <c r="Y240" s="155"/>
      <c r="Z240" s="40" t="str">
        <f t="array" ref="Z240">INDEX($D$20:$D$700,MATCH(0,COUNTIF($Z$19:Z239,$D$20:$D$700),0))</f>
        <v/>
      </c>
      <c r="AA240" s="40">
        <f t="shared" si="3"/>
        <v>0</v>
      </c>
      <c r="AB240" s="40" t="str">
        <f t="array" ref="AB240">INDEX($B$20:$B$49,MATCH(0,COUNTIF($Z$19:Z239,$D$20:$D$700),0))</f>
        <v/>
      </c>
      <c r="AC240" s="40">
        <f t="shared" si="4"/>
        <v>0</v>
      </c>
    </row>
    <row r="241" ht="15.75" customHeight="1">
      <c r="B241" s="170"/>
      <c r="C241" s="170"/>
      <c r="D241" s="163"/>
      <c r="F241" s="92"/>
      <c r="G241" s="47"/>
      <c r="H241" s="47"/>
      <c r="U241" s="40" t="str">
        <f t="array" ref="U241">INDEX($C$20:$C$700,MATCH(0,COUNTIF($U$19:U240,$C$20:$C$700),0))</f>
        <v/>
      </c>
      <c r="V241" s="40">
        <f t="shared" si="1"/>
        <v>0</v>
      </c>
      <c r="W241" s="40" t="str">
        <f t="array" ref="W241">INDEX($B$20:$B$49,MATCH(0,COUNTIF($U$19:U240,$C$20:$C$700),0))</f>
        <v/>
      </c>
      <c r="X241" s="40">
        <f t="shared" si="2"/>
        <v>0</v>
      </c>
      <c r="Y241" s="155"/>
      <c r="Z241" s="40" t="str">
        <f t="array" ref="Z241">INDEX($D$20:$D$700,MATCH(0,COUNTIF($Z$19:Z240,$D$20:$D$700),0))</f>
        <v/>
      </c>
      <c r="AA241" s="40">
        <f t="shared" si="3"/>
        <v>0</v>
      </c>
      <c r="AB241" s="40" t="str">
        <f t="array" ref="AB241">INDEX($B$20:$B$49,MATCH(0,COUNTIF($Z$19:Z240,$D$20:$D$700),0))</f>
        <v/>
      </c>
      <c r="AC241" s="40">
        <f t="shared" si="4"/>
        <v>0</v>
      </c>
    </row>
    <row r="242" ht="15.75" customHeight="1">
      <c r="B242" s="170"/>
      <c r="C242" s="170"/>
      <c r="D242" s="163"/>
      <c r="F242" s="92"/>
      <c r="G242" s="47"/>
      <c r="H242" s="47"/>
      <c r="U242" s="40" t="str">
        <f t="array" ref="U242">INDEX($C$20:$C$700,MATCH(0,COUNTIF($U$19:U241,$C$20:$C$700),0))</f>
        <v/>
      </c>
      <c r="V242" s="40">
        <f t="shared" si="1"/>
        <v>0</v>
      </c>
      <c r="W242" s="40" t="str">
        <f t="array" ref="W242">INDEX($B$20:$B$49,MATCH(0,COUNTIF($U$19:U241,$C$20:$C$700),0))</f>
        <v/>
      </c>
      <c r="X242" s="40">
        <f t="shared" si="2"/>
        <v>0</v>
      </c>
      <c r="Y242" s="155"/>
      <c r="Z242" s="40" t="str">
        <f t="array" ref="Z242">INDEX($D$20:$D$700,MATCH(0,COUNTIF($Z$19:Z241,$D$20:$D$700),0))</f>
        <v/>
      </c>
      <c r="AA242" s="40">
        <f t="shared" si="3"/>
        <v>0</v>
      </c>
      <c r="AB242" s="40" t="str">
        <f t="array" ref="AB242">INDEX($B$20:$B$49,MATCH(0,COUNTIF($Z$19:Z241,$D$20:$D$700),0))</f>
        <v/>
      </c>
      <c r="AC242" s="40">
        <f t="shared" si="4"/>
        <v>0</v>
      </c>
    </row>
    <row r="243" ht="15.75" customHeight="1">
      <c r="B243" s="170"/>
      <c r="C243" s="170"/>
      <c r="D243" s="163"/>
      <c r="F243" s="92"/>
      <c r="G243" s="47"/>
      <c r="H243" s="47"/>
      <c r="U243" s="40" t="str">
        <f t="array" ref="U243">INDEX($C$20:$C$700,MATCH(0,COUNTIF($U$19:U242,$C$20:$C$700),0))</f>
        <v/>
      </c>
      <c r="V243" s="40">
        <f t="shared" si="1"/>
        <v>0</v>
      </c>
      <c r="W243" s="40" t="str">
        <f t="array" ref="W243">INDEX($B$20:$B$49,MATCH(0,COUNTIF($U$19:U242,$C$20:$C$700),0))</f>
        <v/>
      </c>
      <c r="X243" s="40">
        <f t="shared" si="2"/>
        <v>0</v>
      </c>
      <c r="Y243" s="155"/>
      <c r="Z243" s="40" t="str">
        <f t="array" ref="Z243">INDEX($D$20:$D$700,MATCH(0,COUNTIF($Z$19:Z242,$D$20:$D$700),0))</f>
        <v/>
      </c>
      <c r="AA243" s="40">
        <f t="shared" si="3"/>
        <v>0</v>
      </c>
      <c r="AB243" s="40" t="str">
        <f t="array" ref="AB243">INDEX($B$20:$B$49,MATCH(0,COUNTIF($Z$19:Z242,$D$20:$D$700),0))</f>
        <v/>
      </c>
      <c r="AC243" s="40">
        <f t="shared" si="4"/>
        <v>0</v>
      </c>
    </row>
    <row r="244" ht="15.75" customHeight="1">
      <c r="B244" s="170"/>
      <c r="C244" s="170"/>
      <c r="D244" s="163"/>
      <c r="F244" s="92"/>
      <c r="G244" s="47"/>
      <c r="H244" s="47"/>
      <c r="U244" s="40" t="str">
        <f t="array" ref="U244">INDEX($C$20:$C$700,MATCH(0,COUNTIF($U$19:U243,$C$20:$C$700),0))</f>
        <v/>
      </c>
      <c r="V244" s="40">
        <f t="shared" si="1"/>
        <v>0</v>
      </c>
      <c r="W244" s="40" t="str">
        <f t="array" ref="W244">INDEX($B$20:$B$49,MATCH(0,COUNTIF($U$19:U243,$C$20:$C$700),0))</f>
        <v/>
      </c>
      <c r="X244" s="40">
        <f t="shared" si="2"/>
        <v>0</v>
      </c>
      <c r="Y244" s="155"/>
      <c r="Z244" s="40" t="str">
        <f t="array" ref="Z244">INDEX($D$20:$D$700,MATCH(0,COUNTIF($Z$19:Z243,$D$20:$D$700),0))</f>
        <v/>
      </c>
      <c r="AA244" s="40">
        <f t="shared" si="3"/>
        <v>0</v>
      </c>
      <c r="AB244" s="40" t="str">
        <f t="array" ref="AB244">INDEX($B$20:$B$49,MATCH(0,COUNTIF($Z$19:Z243,$D$20:$D$700),0))</f>
        <v/>
      </c>
      <c r="AC244" s="40">
        <f t="shared" si="4"/>
        <v>0</v>
      </c>
    </row>
    <row r="245" ht="15.75" customHeight="1">
      <c r="B245" s="170"/>
      <c r="C245" s="170"/>
      <c r="D245" s="163"/>
      <c r="F245" s="92"/>
      <c r="G245" s="47"/>
      <c r="H245" s="47"/>
      <c r="U245" s="40" t="str">
        <f t="array" ref="U245">INDEX($C$20:$C$700,MATCH(0,COUNTIF($U$19:U244,$C$20:$C$700),0))</f>
        <v/>
      </c>
      <c r="V245" s="40">
        <f t="shared" si="1"/>
        <v>0</v>
      </c>
      <c r="W245" s="40" t="str">
        <f t="array" ref="W245">INDEX($B$20:$B$49,MATCH(0,COUNTIF($U$19:U244,$C$20:$C$700),0))</f>
        <v/>
      </c>
      <c r="X245" s="40">
        <f t="shared" si="2"/>
        <v>0</v>
      </c>
      <c r="Y245" s="155"/>
      <c r="Z245" s="40" t="str">
        <f t="array" ref="Z245">INDEX($D$20:$D$700,MATCH(0,COUNTIF($Z$19:Z244,$D$20:$D$700),0))</f>
        <v/>
      </c>
      <c r="AA245" s="40">
        <f t="shared" si="3"/>
        <v>0</v>
      </c>
      <c r="AB245" s="40" t="str">
        <f t="array" ref="AB245">INDEX($B$20:$B$49,MATCH(0,COUNTIF($Z$19:Z244,$D$20:$D$700),0))</f>
        <v/>
      </c>
      <c r="AC245" s="40">
        <f t="shared" si="4"/>
        <v>0</v>
      </c>
    </row>
    <row r="246" ht="15.75" customHeight="1">
      <c r="B246" s="170"/>
      <c r="C246" s="170"/>
      <c r="D246" s="163"/>
      <c r="F246" s="92"/>
      <c r="G246" s="47"/>
      <c r="H246" s="47"/>
      <c r="U246" s="40" t="str">
        <f t="array" ref="U246">INDEX($C$20:$C$700,MATCH(0,COUNTIF($U$19:U245,$C$20:$C$700),0))</f>
        <v/>
      </c>
      <c r="V246" s="40">
        <f t="shared" si="1"/>
        <v>0</v>
      </c>
      <c r="W246" s="40" t="str">
        <f t="array" ref="W246">INDEX($B$20:$B$49,MATCH(0,COUNTIF($U$19:U245,$C$20:$C$700),0))</f>
        <v/>
      </c>
      <c r="X246" s="40">
        <f t="shared" si="2"/>
        <v>0</v>
      </c>
      <c r="Y246" s="155"/>
      <c r="Z246" s="40" t="str">
        <f t="array" ref="Z246">INDEX($D$20:$D$700,MATCH(0,COUNTIF($Z$19:Z245,$D$20:$D$700),0))</f>
        <v/>
      </c>
      <c r="AA246" s="40">
        <f t="shared" si="3"/>
        <v>0</v>
      </c>
      <c r="AB246" s="40" t="str">
        <f t="array" ref="AB246">INDEX($B$20:$B$49,MATCH(0,COUNTIF($Z$19:Z245,$D$20:$D$700),0))</f>
        <v/>
      </c>
      <c r="AC246" s="40">
        <f t="shared" si="4"/>
        <v>0</v>
      </c>
    </row>
    <row r="247" ht="15.75" customHeight="1">
      <c r="B247" s="170"/>
      <c r="C247" s="170"/>
      <c r="D247" s="163"/>
      <c r="F247" s="92"/>
      <c r="G247" s="47"/>
      <c r="H247" s="47"/>
      <c r="U247" s="40" t="str">
        <f t="array" ref="U247">INDEX($C$20:$C$700,MATCH(0,COUNTIF($U$19:U246,$C$20:$C$700),0))</f>
        <v/>
      </c>
      <c r="V247" s="40">
        <f t="shared" si="1"/>
        <v>0</v>
      </c>
      <c r="W247" s="40" t="str">
        <f t="array" ref="W247">INDEX($B$20:$B$49,MATCH(0,COUNTIF($U$19:U246,$C$20:$C$700),0))</f>
        <v/>
      </c>
      <c r="X247" s="40">
        <f t="shared" si="2"/>
        <v>0</v>
      </c>
      <c r="Y247" s="155"/>
      <c r="Z247" s="40" t="str">
        <f t="array" ref="Z247">INDEX($D$20:$D$700,MATCH(0,COUNTIF($Z$19:Z246,$D$20:$D$700),0))</f>
        <v/>
      </c>
      <c r="AA247" s="40">
        <f t="shared" si="3"/>
        <v>0</v>
      </c>
      <c r="AB247" s="40" t="str">
        <f t="array" ref="AB247">INDEX($B$20:$B$49,MATCH(0,COUNTIF($Z$19:Z246,$D$20:$D$700),0))</f>
        <v/>
      </c>
      <c r="AC247" s="40">
        <f t="shared" si="4"/>
        <v>0</v>
      </c>
    </row>
    <row r="248" ht="15.75" customHeight="1">
      <c r="B248" s="170"/>
      <c r="C248" s="170"/>
      <c r="D248" s="163"/>
      <c r="F248" s="92"/>
      <c r="G248" s="47"/>
      <c r="H248" s="47"/>
      <c r="U248" s="40" t="str">
        <f t="array" ref="U248">INDEX($C$20:$C$700,MATCH(0,COUNTIF($U$19:U247,$C$20:$C$700),0))</f>
        <v/>
      </c>
      <c r="V248" s="40">
        <f t="shared" si="1"/>
        <v>0</v>
      </c>
      <c r="W248" s="40" t="str">
        <f t="array" ref="W248">INDEX($B$20:$B$49,MATCH(0,COUNTIF($U$19:U247,$C$20:$C$700),0))</f>
        <v/>
      </c>
      <c r="X248" s="40">
        <f t="shared" si="2"/>
        <v>0</v>
      </c>
      <c r="Y248" s="155"/>
      <c r="Z248" s="40" t="str">
        <f t="array" ref="Z248">INDEX($D$20:$D$700,MATCH(0,COUNTIF($Z$19:Z247,$D$20:$D$700),0))</f>
        <v/>
      </c>
      <c r="AA248" s="40">
        <f t="shared" si="3"/>
        <v>0</v>
      </c>
      <c r="AB248" s="40" t="str">
        <f t="array" ref="AB248">INDEX($B$20:$B$49,MATCH(0,COUNTIF($Z$19:Z247,$D$20:$D$700),0))</f>
        <v/>
      </c>
      <c r="AC248" s="40">
        <f t="shared" si="4"/>
        <v>0</v>
      </c>
    </row>
    <row r="249" ht="15.75" customHeight="1">
      <c r="B249" s="170"/>
      <c r="C249" s="170"/>
      <c r="D249" s="163"/>
      <c r="F249" s="92"/>
      <c r="G249" s="47"/>
      <c r="H249" s="47"/>
      <c r="U249" s="40" t="str">
        <f t="array" ref="U249">INDEX($C$20:$C$700,MATCH(0,COUNTIF($U$19:U248,$C$20:$C$700),0))</f>
        <v/>
      </c>
      <c r="V249" s="40">
        <f t="shared" si="1"/>
        <v>0</v>
      </c>
      <c r="W249" s="40" t="str">
        <f t="array" ref="W249">INDEX($B$20:$B$49,MATCH(0,COUNTIF($U$19:U248,$C$20:$C$700),0))</f>
        <v/>
      </c>
      <c r="X249" s="40">
        <f t="shared" si="2"/>
        <v>0</v>
      </c>
      <c r="Y249" s="155"/>
      <c r="Z249" s="40" t="str">
        <f t="array" ref="Z249">INDEX($D$20:$D$700,MATCH(0,COUNTIF($Z$19:Z248,$D$20:$D$700),0))</f>
        <v/>
      </c>
      <c r="AA249" s="40">
        <f t="shared" si="3"/>
        <v>0</v>
      </c>
      <c r="AB249" s="40" t="str">
        <f t="array" ref="AB249">INDEX($B$20:$B$49,MATCH(0,COUNTIF($Z$19:Z248,$D$20:$D$700),0))</f>
        <v/>
      </c>
      <c r="AC249" s="40">
        <f t="shared" si="4"/>
        <v>0</v>
      </c>
    </row>
    <row r="250" ht="15.75" customHeight="1">
      <c r="B250" s="170"/>
      <c r="C250" s="170"/>
      <c r="D250" s="163"/>
      <c r="F250" s="92"/>
      <c r="G250" s="47"/>
      <c r="H250" s="47"/>
      <c r="U250" s="40" t="str">
        <f t="array" ref="U250">INDEX($C$20:$C$700,MATCH(0,COUNTIF($U$19:U249,$C$20:$C$700),0))</f>
        <v/>
      </c>
      <c r="V250" s="40">
        <f t="shared" si="1"/>
        <v>0</v>
      </c>
      <c r="W250" s="40" t="str">
        <f t="array" ref="W250">INDEX($B$20:$B$49,MATCH(0,COUNTIF($U$19:U249,$C$20:$C$700),0))</f>
        <v/>
      </c>
      <c r="X250" s="40">
        <f t="shared" si="2"/>
        <v>0</v>
      </c>
      <c r="Y250" s="155"/>
      <c r="Z250" s="40" t="str">
        <f t="array" ref="Z250">INDEX($D$20:$D$700,MATCH(0,COUNTIF($Z$19:Z249,$D$20:$D$700),0))</f>
        <v/>
      </c>
      <c r="AA250" s="40">
        <f t="shared" si="3"/>
        <v>0</v>
      </c>
      <c r="AB250" s="40" t="str">
        <f t="array" ref="AB250">INDEX($B$20:$B$49,MATCH(0,COUNTIF($Z$19:Z249,$D$20:$D$700),0))</f>
        <v/>
      </c>
      <c r="AC250" s="40">
        <f t="shared" si="4"/>
        <v>0</v>
      </c>
    </row>
    <row r="251" ht="15.75" customHeight="1">
      <c r="B251" s="170"/>
      <c r="C251" s="170"/>
      <c r="D251" s="163"/>
      <c r="F251" s="92"/>
      <c r="G251" s="47"/>
      <c r="H251" s="47"/>
      <c r="U251" s="40" t="str">
        <f t="array" ref="U251">INDEX($C$20:$C$700,MATCH(0,COUNTIF($U$19:U250,$C$20:$C$700),0))</f>
        <v/>
      </c>
      <c r="V251" s="40">
        <f t="shared" si="1"/>
        <v>0</v>
      </c>
      <c r="W251" s="40" t="str">
        <f t="array" ref="W251">INDEX($B$20:$B$49,MATCH(0,COUNTIF($U$19:U250,$C$20:$C$700),0))</f>
        <v/>
      </c>
      <c r="X251" s="40">
        <f t="shared" si="2"/>
        <v>0</v>
      </c>
      <c r="Y251" s="155"/>
      <c r="Z251" s="40" t="str">
        <f t="array" ref="Z251">INDEX($D$20:$D$700,MATCH(0,COUNTIF($Z$19:Z250,$D$20:$D$700),0))</f>
        <v/>
      </c>
      <c r="AA251" s="40">
        <f t="shared" si="3"/>
        <v>0</v>
      </c>
      <c r="AB251" s="40" t="str">
        <f t="array" ref="AB251">INDEX($B$20:$B$49,MATCH(0,COUNTIF($Z$19:Z250,$D$20:$D$700),0))</f>
        <v/>
      </c>
      <c r="AC251" s="40">
        <f t="shared" si="4"/>
        <v>0</v>
      </c>
    </row>
    <row r="252" ht="15.75" customHeight="1">
      <c r="B252" s="170"/>
      <c r="C252" s="170"/>
      <c r="D252" s="163"/>
      <c r="F252" s="92"/>
      <c r="G252" s="47"/>
      <c r="H252" s="47"/>
      <c r="U252" s="40" t="str">
        <f t="array" ref="U252">INDEX($C$20:$C$700,MATCH(0,COUNTIF($U$19:U251,$C$20:$C$700),0))</f>
        <v/>
      </c>
      <c r="V252" s="40">
        <f t="shared" si="1"/>
        <v>0</v>
      </c>
      <c r="W252" s="40" t="str">
        <f t="array" ref="W252">INDEX($B$20:$B$49,MATCH(0,COUNTIF($U$19:U251,$C$20:$C$700),0))</f>
        <v/>
      </c>
      <c r="X252" s="40">
        <f t="shared" si="2"/>
        <v>0</v>
      </c>
      <c r="Y252" s="155"/>
      <c r="Z252" s="40" t="str">
        <f t="array" ref="Z252">INDEX($D$20:$D$700,MATCH(0,COUNTIF($Z$19:Z251,$D$20:$D$700),0))</f>
        <v/>
      </c>
      <c r="AA252" s="40">
        <f t="shared" si="3"/>
        <v>0</v>
      </c>
      <c r="AB252" s="40" t="str">
        <f t="array" ref="AB252">INDEX($B$20:$B$49,MATCH(0,COUNTIF($Z$19:Z251,$D$20:$D$700),0))</f>
        <v/>
      </c>
      <c r="AC252" s="40">
        <f t="shared" si="4"/>
        <v>0</v>
      </c>
    </row>
    <row r="253" ht="15.75" customHeight="1">
      <c r="B253" s="170"/>
      <c r="C253" s="170"/>
      <c r="D253" s="163"/>
      <c r="F253" s="92"/>
      <c r="G253" s="47"/>
      <c r="H253" s="47"/>
      <c r="U253" s="40" t="str">
        <f t="array" ref="U253">INDEX($C$20:$C$700,MATCH(0,COUNTIF($U$19:U252,$C$20:$C$700),0))</f>
        <v/>
      </c>
      <c r="V253" s="40">
        <f t="shared" si="1"/>
        <v>0</v>
      </c>
      <c r="W253" s="40" t="str">
        <f t="array" ref="W253">INDEX($B$20:$B$49,MATCH(0,COUNTIF($U$19:U252,$C$20:$C$700),0))</f>
        <v/>
      </c>
      <c r="X253" s="40">
        <f t="shared" si="2"/>
        <v>0</v>
      </c>
      <c r="Y253" s="155"/>
      <c r="Z253" s="40" t="str">
        <f t="array" ref="Z253">INDEX($D$20:$D$700,MATCH(0,COUNTIF($Z$19:Z252,$D$20:$D$700),0))</f>
        <v/>
      </c>
      <c r="AA253" s="40">
        <f t="shared" si="3"/>
        <v>0</v>
      </c>
      <c r="AB253" s="40" t="str">
        <f t="array" ref="AB253">INDEX($B$20:$B$49,MATCH(0,COUNTIF($Z$19:Z252,$D$20:$D$700),0))</f>
        <v/>
      </c>
      <c r="AC253" s="40">
        <f t="shared" si="4"/>
        <v>0</v>
      </c>
    </row>
    <row r="254" ht="15.75" customHeight="1">
      <c r="B254" s="170"/>
      <c r="C254" s="170"/>
      <c r="D254" s="163"/>
      <c r="F254" s="92"/>
      <c r="G254" s="47"/>
      <c r="H254" s="47"/>
      <c r="U254" s="40" t="str">
        <f t="array" ref="U254">INDEX($C$20:$C$700,MATCH(0,COUNTIF($U$19:U253,$C$20:$C$700),0))</f>
        <v/>
      </c>
      <c r="V254" s="40">
        <f t="shared" si="1"/>
        <v>0</v>
      </c>
      <c r="W254" s="40" t="str">
        <f t="array" ref="W254">INDEX($B$20:$B$49,MATCH(0,COUNTIF($U$19:U253,$C$20:$C$700),0))</f>
        <v/>
      </c>
      <c r="X254" s="40">
        <f t="shared" si="2"/>
        <v>0</v>
      </c>
      <c r="Y254" s="155"/>
      <c r="Z254" s="40" t="str">
        <f t="array" ref="Z254">INDEX($D$20:$D$700,MATCH(0,COUNTIF($Z$19:Z253,$D$20:$D$700),0))</f>
        <v/>
      </c>
      <c r="AA254" s="40">
        <f t="shared" si="3"/>
        <v>0</v>
      </c>
      <c r="AB254" s="40" t="str">
        <f t="array" ref="AB254">INDEX($B$20:$B$49,MATCH(0,COUNTIF($Z$19:Z253,$D$20:$D$700),0))</f>
        <v/>
      </c>
      <c r="AC254" s="40">
        <f t="shared" si="4"/>
        <v>0</v>
      </c>
    </row>
    <row r="255" ht="15.75" customHeight="1">
      <c r="B255" s="170"/>
      <c r="C255" s="170"/>
      <c r="D255" s="163"/>
      <c r="F255" s="92"/>
      <c r="G255" s="47"/>
      <c r="H255" s="47"/>
      <c r="U255" s="40" t="str">
        <f t="array" ref="U255">INDEX($C$20:$C$700,MATCH(0,COUNTIF($U$19:U254,$C$20:$C$700),0))</f>
        <v/>
      </c>
      <c r="V255" s="40">
        <f t="shared" si="1"/>
        <v>0</v>
      </c>
      <c r="W255" s="40" t="str">
        <f t="array" ref="W255">INDEX($B$20:$B$49,MATCH(0,COUNTIF($U$19:U254,$C$20:$C$700),0))</f>
        <v/>
      </c>
      <c r="X255" s="40">
        <f t="shared" si="2"/>
        <v>0</v>
      </c>
      <c r="Y255" s="155"/>
      <c r="Z255" s="40" t="str">
        <f t="array" ref="Z255">INDEX($D$20:$D$700,MATCH(0,COUNTIF($Z$19:Z254,$D$20:$D$700),0))</f>
        <v/>
      </c>
      <c r="AA255" s="40">
        <f t="shared" si="3"/>
        <v>0</v>
      </c>
      <c r="AB255" s="40" t="str">
        <f t="array" ref="AB255">INDEX($B$20:$B$49,MATCH(0,COUNTIF($Z$19:Z254,$D$20:$D$700),0))</f>
        <v/>
      </c>
      <c r="AC255" s="40">
        <f t="shared" si="4"/>
        <v>0</v>
      </c>
    </row>
    <row r="256" ht="15.75" customHeight="1">
      <c r="B256" s="170"/>
      <c r="C256" s="170"/>
      <c r="D256" s="163"/>
      <c r="F256" s="92"/>
      <c r="G256" s="47"/>
      <c r="H256" s="47"/>
      <c r="U256" s="40" t="str">
        <f t="array" ref="U256">INDEX($C$20:$C$700,MATCH(0,COUNTIF($U$19:U255,$C$20:$C$700),0))</f>
        <v/>
      </c>
      <c r="V256" s="40">
        <f t="shared" si="1"/>
        <v>0</v>
      </c>
      <c r="W256" s="40" t="str">
        <f t="array" ref="W256">INDEX($B$20:$B$49,MATCH(0,COUNTIF($U$19:U255,$C$20:$C$700),0))</f>
        <v/>
      </c>
      <c r="X256" s="40">
        <f t="shared" si="2"/>
        <v>0</v>
      </c>
      <c r="Y256" s="155"/>
      <c r="Z256" s="40" t="str">
        <f t="array" ref="Z256">INDEX($D$20:$D$700,MATCH(0,COUNTIF($Z$19:Z255,$D$20:$D$700),0))</f>
        <v/>
      </c>
      <c r="AA256" s="40">
        <f t="shared" si="3"/>
        <v>0</v>
      </c>
      <c r="AB256" s="40" t="str">
        <f t="array" ref="AB256">INDEX($B$20:$B$49,MATCH(0,COUNTIF($Z$19:Z255,$D$20:$D$700),0))</f>
        <v/>
      </c>
      <c r="AC256" s="40">
        <f t="shared" si="4"/>
        <v>0</v>
      </c>
    </row>
    <row r="257" ht="15.75" customHeight="1">
      <c r="B257" s="170"/>
      <c r="C257" s="170"/>
      <c r="D257" s="163"/>
      <c r="F257" s="92"/>
      <c r="G257" s="47"/>
      <c r="H257" s="47"/>
      <c r="U257" s="40" t="str">
        <f t="array" ref="U257">INDEX($C$20:$C$700,MATCH(0,COUNTIF($U$19:U256,$C$20:$C$700),0))</f>
        <v/>
      </c>
      <c r="V257" s="40">
        <f t="shared" si="1"/>
        <v>0</v>
      </c>
      <c r="W257" s="40" t="str">
        <f t="array" ref="W257">INDEX($B$20:$B$49,MATCH(0,COUNTIF($U$19:U256,$C$20:$C$700),0))</f>
        <v/>
      </c>
      <c r="X257" s="40">
        <f t="shared" si="2"/>
        <v>0</v>
      </c>
      <c r="Y257" s="155"/>
      <c r="Z257" s="40" t="str">
        <f t="array" ref="Z257">INDEX($D$20:$D$700,MATCH(0,COUNTIF($Z$19:Z256,$D$20:$D$700),0))</f>
        <v/>
      </c>
      <c r="AA257" s="40">
        <f t="shared" si="3"/>
        <v>0</v>
      </c>
      <c r="AB257" s="40" t="str">
        <f t="array" ref="AB257">INDEX($B$20:$B$49,MATCH(0,COUNTIF($Z$19:Z256,$D$20:$D$700),0))</f>
        <v/>
      </c>
      <c r="AC257" s="40">
        <f t="shared" si="4"/>
        <v>0</v>
      </c>
    </row>
    <row r="258" ht="15.75" customHeight="1">
      <c r="B258" s="170"/>
      <c r="C258" s="170"/>
      <c r="D258" s="163"/>
      <c r="F258" s="92"/>
      <c r="G258" s="47"/>
      <c r="H258" s="47"/>
      <c r="U258" s="40" t="str">
        <f t="array" ref="U258">INDEX($C$20:$C$700,MATCH(0,COUNTIF($U$19:U257,$C$20:$C$700),0))</f>
        <v/>
      </c>
      <c r="V258" s="40">
        <f t="shared" si="1"/>
        <v>0</v>
      </c>
      <c r="W258" s="40" t="str">
        <f t="array" ref="W258">INDEX($B$20:$B$49,MATCH(0,COUNTIF($U$19:U257,$C$20:$C$700),0))</f>
        <v/>
      </c>
      <c r="X258" s="40">
        <f t="shared" si="2"/>
        <v>0</v>
      </c>
      <c r="Y258" s="155"/>
      <c r="Z258" s="40" t="str">
        <f t="array" ref="Z258">INDEX($D$20:$D$700,MATCH(0,COUNTIF($Z$19:Z257,$D$20:$D$700),0))</f>
        <v/>
      </c>
      <c r="AA258" s="40">
        <f t="shared" si="3"/>
        <v>0</v>
      </c>
      <c r="AB258" s="40" t="str">
        <f t="array" ref="AB258">INDEX($B$20:$B$49,MATCH(0,COUNTIF($Z$19:Z257,$D$20:$D$700),0))</f>
        <v/>
      </c>
      <c r="AC258" s="40">
        <f t="shared" si="4"/>
        <v>0</v>
      </c>
    </row>
    <row r="259" ht="15.75" customHeight="1">
      <c r="B259" s="170"/>
      <c r="C259" s="170"/>
      <c r="D259" s="163"/>
      <c r="F259" s="92"/>
      <c r="G259" s="47"/>
      <c r="H259" s="47"/>
      <c r="U259" s="40" t="str">
        <f t="array" ref="U259">INDEX($C$20:$C$700,MATCH(0,COUNTIF($U$19:U258,$C$20:$C$700),0))</f>
        <v/>
      </c>
      <c r="V259" s="40">
        <f t="shared" si="1"/>
        <v>0</v>
      </c>
      <c r="W259" s="40" t="str">
        <f t="array" ref="W259">INDEX($B$20:$B$49,MATCH(0,COUNTIF($U$19:U258,$C$20:$C$700),0))</f>
        <v/>
      </c>
      <c r="X259" s="40">
        <f t="shared" si="2"/>
        <v>0</v>
      </c>
      <c r="Y259" s="155"/>
      <c r="Z259" s="40" t="str">
        <f t="array" ref="Z259">INDEX($D$20:$D$700,MATCH(0,COUNTIF($Z$19:Z258,$D$20:$D$700),0))</f>
        <v/>
      </c>
      <c r="AA259" s="40">
        <f t="shared" si="3"/>
        <v>0</v>
      </c>
      <c r="AB259" s="40" t="str">
        <f t="array" ref="AB259">INDEX($B$20:$B$49,MATCH(0,COUNTIF($Z$19:Z258,$D$20:$D$700),0))</f>
        <v/>
      </c>
      <c r="AC259" s="40">
        <f t="shared" si="4"/>
        <v>0</v>
      </c>
    </row>
    <row r="260" ht="15.75" customHeight="1">
      <c r="B260" s="170"/>
      <c r="C260" s="170"/>
      <c r="D260" s="163"/>
      <c r="F260" s="92"/>
      <c r="G260" s="47"/>
      <c r="H260" s="47"/>
      <c r="U260" s="40" t="str">
        <f t="array" ref="U260">INDEX($C$20:$C$700,MATCH(0,COUNTIF($U$19:U259,$C$20:$C$700),0))</f>
        <v/>
      </c>
      <c r="V260" s="40">
        <f t="shared" si="1"/>
        <v>0</v>
      </c>
      <c r="W260" s="40" t="str">
        <f t="array" ref="W260">INDEX($B$20:$B$49,MATCH(0,COUNTIF($U$19:U259,$C$20:$C$700),0))</f>
        <v/>
      </c>
      <c r="X260" s="40">
        <f t="shared" si="2"/>
        <v>0</v>
      </c>
      <c r="Y260" s="155"/>
      <c r="Z260" s="40" t="str">
        <f t="array" ref="Z260">INDEX($D$20:$D$700,MATCH(0,COUNTIF($Z$19:Z259,$D$20:$D$700),0))</f>
        <v/>
      </c>
      <c r="AA260" s="40">
        <f t="shared" si="3"/>
        <v>0</v>
      </c>
      <c r="AB260" s="40" t="str">
        <f t="array" ref="AB260">INDEX($B$20:$B$49,MATCH(0,COUNTIF($Z$19:Z259,$D$20:$D$700),0))</f>
        <v/>
      </c>
      <c r="AC260" s="40">
        <f t="shared" si="4"/>
        <v>0</v>
      </c>
    </row>
    <row r="261" ht="15.75" customHeight="1">
      <c r="B261" s="170"/>
      <c r="C261" s="170"/>
      <c r="D261" s="163"/>
      <c r="F261" s="92"/>
      <c r="G261" s="47"/>
      <c r="H261" s="47"/>
      <c r="U261" s="40" t="str">
        <f t="array" ref="U261">INDEX($C$20:$C$700,MATCH(0,COUNTIF($U$19:U260,$C$20:$C$700),0))</f>
        <v/>
      </c>
      <c r="V261" s="40">
        <f t="shared" si="1"/>
        <v>0</v>
      </c>
      <c r="W261" s="40" t="str">
        <f t="array" ref="W261">INDEX($B$20:$B$49,MATCH(0,COUNTIF($U$19:U260,$C$20:$C$700),0))</f>
        <v/>
      </c>
      <c r="X261" s="40">
        <f t="shared" si="2"/>
        <v>0</v>
      </c>
      <c r="Y261" s="155"/>
      <c r="Z261" s="40" t="str">
        <f t="array" ref="Z261">INDEX($D$20:$D$700,MATCH(0,COUNTIF($Z$19:Z260,$D$20:$D$700),0))</f>
        <v/>
      </c>
      <c r="AA261" s="40">
        <f t="shared" si="3"/>
        <v>0</v>
      </c>
      <c r="AB261" s="40" t="str">
        <f t="array" ref="AB261">INDEX($B$20:$B$49,MATCH(0,COUNTIF($Z$19:Z260,$D$20:$D$700),0))</f>
        <v/>
      </c>
      <c r="AC261" s="40">
        <f t="shared" si="4"/>
        <v>0</v>
      </c>
    </row>
    <row r="262" ht="15.75" customHeight="1">
      <c r="B262" s="170"/>
      <c r="C262" s="170"/>
      <c r="D262" s="163"/>
      <c r="F262" s="92"/>
      <c r="G262" s="47"/>
      <c r="H262" s="47"/>
      <c r="U262" s="40" t="str">
        <f t="array" ref="U262">INDEX($C$20:$C$700,MATCH(0,COUNTIF($U$19:U261,$C$20:$C$700),0))</f>
        <v/>
      </c>
      <c r="V262" s="40">
        <f t="shared" si="1"/>
        <v>0</v>
      </c>
      <c r="W262" s="40" t="str">
        <f t="array" ref="W262">INDEX($B$20:$B$49,MATCH(0,COUNTIF($U$19:U261,$C$20:$C$700),0))</f>
        <v/>
      </c>
      <c r="X262" s="40">
        <f t="shared" si="2"/>
        <v>0</v>
      </c>
      <c r="Y262" s="155"/>
      <c r="Z262" s="40" t="str">
        <f t="array" ref="Z262">INDEX($D$20:$D$700,MATCH(0,COUNTIF($Z$19:Z261,$D$20:$D$700),0))</f>
        <v/>
      </c>
      <c r="AA262" s="40">
        <f t="shared" si="3"/>
        <v>0</v>
      </c>
      <c r="AB262" s="40" t="str">
        <f t="array" ref="AB262">INDEX($B$20:$B$49,MATCH(0,COUNTIF($Z$19:Z261,$D$20:$D$700),0))</f>
        <v/>
      </c>
      <c r="AC262" s="40">
        <f t="shared" si="4"/>
        <v>0</v>
      </c>
    </row>
    <row r="263" ht="15.75" customHeight="1">
      <c r="B263" s="170"/>
      <c r="C263" s="170"/>
      <c r="D263" s="163"/>
      <c r="F263" s="92"/>
      <c r="G263" s="47"/>
      <c r="H263" s="47"/>
      <c r="U263" s="40" t="str">
        <f t="array" ref="U263">INDEX($C$20:$C$700,MATCH(0,COUNTIF($U$19:U262,$C$20:$C$700),0))</f>
        <v/>
      </c>
      <c r="V263" s="40">
        <f t="shared" si="1"/>
        <v>0</v>
      </c>
      <c r="W263" s="40" t="str">
        <f t="array" ref="W263">INDEX($B$20:$B$49,MATCH(0,COUNTIF($U$19:U262,$C$20:$C$700),0))</f>
        <v/>
      </c>
      <c r="X263" s="40">
        <f t="shared" si="2"/>
        <v>0</v>
      </c>
      <c r="Y263" s="155"/>
      <c r="Z263" s="40" t="str">
        <f t="array" ref="Z263">INDEX($D$20:$D$700,MATCH(0,COUNTIF($Z$19:Z262,$D$20:$D$700),0))</f>
        <v/>
      </c>
      <c r="AA263" s="40">
        <f t="shared" si="3"/>
        <v>0</v>
      </c>
      <c r="AB263" s="40" t="str">
        <f t="array" ref="AB263">INDEX($B$20:$B$49,MATCH(0,COUNTIF($Z$19:Z262,$D$20:$D$700),0))</f>
        <v/>
      </c>
      <c r="AC263" s="40">
        <f t="shared" si="4"/>
        <v>0</v>
      </c>
    </row>
    <row r="264" ht="15.75" customHeight="1">
      <c r="B264" s="170"/>
      <c r="C264" s="170"/>
      <c r="D264" s="163"/>
      <c r="F264" s="92"/>
      <c r="G264" s="47"/>
      <c r="H264" s="47"/>
      <c r="U264" s="40" t="str">
        <f t="array" ref="U264">INDEX($C$20:$C$700,MATCH(0,COUNTIF($U$19:U263,$C$20:$C$700),0))</f>
        <v/>
      </c>
      <c r="V264" s="40">
        <f t="shared" si="1"/>
        <v>0</v>
      </c>
      <c r="W264" s="40" t="str">
        <f t="array" ref="W264">INDEX($B$20:$B$49,MATCH(0,COUNTIF($U$19:U263,$C$20:$C$700),0))</f>
        <v/>
      </c>
      <c r="X264" s="40">
        <f t="shared" si="2"/>
        <v>0</v>
      </c>
      <c r="Y264" s="155"/>
      <c r="Z264" s="40" t="str">
        <f t="array" ref="Z264">INDEX($D$20:$D$700,MATCH(0,COUNTIF($Z$19:Z263,$D$20:$D$700),0))</f>
        <v/>
      </c>
      <c r="AA264" s="40">
        <f t="shared" si="3"/>
        <v>0</v>
      </c>
      <c r="AB264" s="40" t="str">
        <f t="array" ref="AB264">INDEX($B$20:$B$49,MATCH(0,COUNTIF($Z$19:Z263,$D$20:$D$700),0))</f>
        <v/>
      </c>
      <c r="AC264" s="40">
        <f t="shared" si="4"/>
        <v>0</v>
      </c>
    </row>
    <row r="265" ht="15.75" customHeight="1">
      <c r="B265" s="170"/>
      <c r="C265" s="170"/>
      <c r="D265" s="163"/>
      <c r="F265" s="92"/>
      <c r="G265" s="47"/>
      <c r="H265" s="47"/>
      <c r="U265" s="40" t="str">
        <f t="array" ref="U265">INDEX($C$20:$C$700,MATCH(0,COUNTIF($U$19:U264,$C$20:$C$700),0))</f>
        <v/>
      </c>
      <c r="V265" s="40">
        <f t="shared" si="1"/>
        <v>0</v>
      </c>
      <c r="W265" s="40" t="str">
        <f t="array" ref="W265">INDEX($B$20:$B$49,MATCH(0,COUNTIF($U$19:U264,$C$20:$C$700),0))</f>
        <v/>
      </c>
      <c r="X265" s="40">
        <f t="shared" si="2"/>
        <v>0</v>
      </c>
      <c r="Y265" s="155"/>
      <c r="Z265" s="40" t="str">
        <f t="array" ref="Z265">INDEX($D$20:$D$700,MATCH(0,COUNTIF($Z$19:Z264,$D$20:$D$700),0))</f>
        <v/>
      </c>
      <c r="AA265" s="40">
        <f t="shared" si="3"/>
        <v>0</v>
      </c>
      <c r="AB265" s="40" t="str">
        <f t="array" ref="AB265">INDEX($B$20:$B$49,MATCH(0,COUNTIF($Z$19:Z264,$D$20:$D$700),0))</f>
        <v/>
      </c>
      <c r="AC265" s="40">
        <f t="shared" si="4"/>
        <v>0</v>
      </c>
    </row>
    <row r="266" ht="15.75" customHeight="1">
      <c r="B266" s="170"/>
      <c r="C266" s="170"/>
      <c r="D266" s="163"/>
      <c r="F266" s="92"/>
      <c r="G266" s="47"/>
      <c r="H266" s="47"/>
      <c r="U266" s="40" t="str">
        <f t="array" ref="U266">INDEX($C$20:$C$700,MATCH(0,COUNTIF($U$19:U265,$C$20:$C$700),0))</f>
        <v/>
      </c>
      <c r="V266" s="40">
        <f t="shared" si="1"/>
        <v>0</v>
      </c>
      <c r="W266" s="40" t="str">
        <f t="array" ref="W266">INDEX($B$20:$B$49,MATCH(0,COUNTIF($U$19:U265,$C$20:$C$700),0))</f>
        <v/>
      </c>
      <c r="X266" s="40">
        <f t="shared" si="2"/>
        <v>0</v>
      </c>
      <c r="Y266" s="155"/>
      <c r="Z266" s="40" t="str">
        <f t="array" ref="Z266">INDEX($D$20:$D$700,MATCH(0,COUNTIF($Z$19:Z265,$D$20:$D$700),0))</f>
        <v/>
      </c>
      <c r="AA266" s="40">
        <f t="shared" si="3"/>
        <v>0</v>
      </c>
      <c r="AB266" s="40" t="str">
        <f t="array" ref="AB266">INDEX($B$20:$B$49,MATCH(0,COUNTIF($Z$19:Z265,$D$20:$D$700),0))</f>
        <v/>
      </c>
      <c r="AC266" s="40">
        <f t="shared" si="4"/>
        <v>0</v>
      </c>
    </row>
    <row r="267" ht="15.75" customHeight="1">
      <c r="B267" s="170"/>
      <c r="C267" s="170"/>
      <c r="D267" s="163"/>
      <c r="F267" s="92"/>
      <c r="G267" s="47"/>
      <c r="H267" s="47"/>
      <c r="U267" s="40" t="str">
        <f t="array" ref="U267">INDEX($C$20:$C$700,MATCH(0,COUNTIF($U$19:U266,$C$20:$C$700),0))</f>
        <v/>
      </c>
      <c r="V267" s="40">
        <f t="shared" si="1"/>
        <v>0</v>
      </c>
      <c r="W267" s="40" t="str">
        <f t="array" ref="W267">INDEX($B$20:$B$49,MATCH(0,COUNTIF($U$19:U266,$C$20:$C$700),0))</f>
        <v/>
      </c>
      <c r="X267" s="40">
        <f t="shared" si="2"/>
        <v>0</v>
      </c>
      <c r="Y267" s="155"/>
      <c r="Z267" s="40" t="str">
        <f t="array" ref="Z267">INDEX($D$20:$D$700,MATCH(0,COUNTIF($Z$19:Z266,$D$20:$D$700),0))</f>
        <v/>
      </c>
      <c r="AA267" s="40">
        <f t="shared" si="3"/>
        <v>0</v>
      </c>
      <c r="AB267" s="40" t="str">
        <f t="array" ref="AB267">INDEX($B$20:$B$49,MATCH(0,COUNTIF($Z$19:Z266,$D$20:$D$700),0))</f>
        <v/>
      </c>
      <c r="AC267" s="40">
        <f t="shared" si="4"/>
        <v>0</v>
      </c>
    </row>
    <row r="268" ht="15.75" customHeight="1">
      <c r="B268" s="170"/>
      <c r="C268" s="170"/>
      <c r="D268" s="163"/>
      <c r="F268" s="92"/>
      <c r="G268" s="47"/>
      <c r="H268" s="47"/>
      <c r="U268" s="40" t="str">
        <f t="array" ref="U268">INDEX($C$20:$C$700,MATCH(0,COUNTIF($U$19:U267,$C$20:$C$700),0))</f>
        <v/>
      </c>
      <c r="V268" s="40">
        <f t="shared" si="1"/>
        <v>0</v>
      </c>
      <c r="W268" s="40" t="str">
        <f t="array" ref="W268">INDEX($B$20:$B$49,MATCH(0,COUNTIF($U$19:U267,$C$20:$C$700),0))</f>
        <v/>
      </c>
      <c r="X268" s="40">
        <f t="shared" si="2"/>
        <v>0</v>
      </c>
      <c r="Y268" s="155"/>
      <c r="Z268" s="40" t="str">
        <f t="array" ref="Z268">INDEX($D$20:$D$700,MATCH(0,COUNTIF($Z$19:Z267,$D$20:$D$700),0))</f>
        <v/>
      </c>
      <c r="AA268" s="40">
        <f t="shared" si="3"/>
        <v>0</v>
      </c>
      <c r="AB268" s="40" t="str">
        <f t="array" ref="AB268">INDEX($B$20:$B$49,MATCH(0,COUNTIF($Z$19:Z267,$D$20:$D$700),0))</f>
        <v/>
      </c>
      <c r="AC268" s="40">
        <f t="shared" si="4"/>
        <v>0</v>
      </c>
    </row>
    <row r="269" ht="15.75" customHeight="1">
      <c r="B269" s="170"/>
      <c r="C269" s="170"/>
      <c r="D269" s="163"/>
      <c r="F269" s="92"/>
      <c r="G269" s="47"/>
      <c r="H269" s="47"/>
      <c r="U269" s="40" t="str">
        <f t="array" ref="U269">INDEX($C$20:$C$700,MATCH(0,COUNTIF($U$19:U268,$C$20:$C$700),0))</f>
        <v/>
      </c>
      <c r="V269" s="40">
        <f t="shared" si="1"/>
        <v>0</v>
      </c>
      <c r="W269" s="40" t="str">
        <f t="array" ref="W269">INDEX($B$20:$B$49,MATCH(0,COUNTIF($U$19:U268,$C$20:$C$700),0))</f>
        <v/>
      </c>
      <c r="X269" s="40">
        <f t="shared" si="2"/>
        <v>0</v>
      </c>
      <c r="Y269" s="155"/>
      <c r="Z269" s="40" t="str">
        <f t="array" ref="Z269">INDEX($D$20:$D$700,MATCH(0,COUNTIF($Z$19:Z268,$D$20:$D$700),0))</f>
        <v/>
      </c>
      <c r="AA269" s="40">
        <f t="shared" si="3"/>
        <v>0</v>
      </c>
      <c r="AB269" s="40" t="str">
        <f t="array" ref="AB269">INDEX($B$20:$B$49,MATCH(0,COUNTIF($Z$19:Z268,$D$20:$D$700),0))</f>
        <v/>
      </c>
      <c r="AC269" s="40">
        <f t="shared" si="4"/>
        <v>0</v>
      </c>
    </row>
    <row r="270" ht="15.75" customHeight="1">
      <c r="B270" s="170"/>
      <c r="C270" s="170"/>
      <c r="D270" s="163"/>
      <c r="F270" s="92"/>
      <c r="G270" s="47"/>
      <c r="H270" s="47"/>
      <c r="U270" s="40" t="str">
        <f t="array" ref="U270">INDEX($C$20:$C$700,MATCH(0,COUNTIF($U$19:U269,$C$20:$C$700),0))</f>
        <v/>
      </c>
      <c r="V270" s="40">
        <f t="shared" si="1"/>
        <v>0</v>
      </c>
      <c r="W270" s="40" t="str">
        <f t="array" ref="W270">INDEX($B$20:$B$49,MATCH(0,COUNTIF($U$19:U269,$C$20:$C$700),0))</f>
        <v/>
      </c>
      <c r="X270" s="40">
        <f t="shared" si="2"/>
        <v>0</v>
      </c>
      <c r="Y270" s="155"/>
      <c r="Z270" s="40" t="str">
        <f t="array" ref="Z270">INDEX($D$20:$D$700,MATCH(0,COUNTIF($Z$19:Z269,$D$20:$D$700),0))</f>
        <v/>
      </c>
      <c r="AA270" s="40">
        <f t="shared" si="3"/>
        <v>0</v>
      </c>
      <c r="AB270" s="40" t="str">
        <f t="array" ref="AB270">INDEX($B$20:$B$49,MATCH(0,COUNTIF($Z$19:Z269,$D$20:$D$700),0))</f>
        <v/>
      </c>
      <c r="AC270" s="40">
        <f t="shared" si="4"/>
        <v>0</v>
      </c>
    </row>
    <row r="271" ht="15.75" customHeight="1">
      <c r="B271" s="170"/>
      <c r="C271" s="170"/>
      <c r="D271" s="163"/>
      <c r="F271" s="92"/>
      <c r="G271" s="47"/>
      <c r="H271" s="47"/>
      <c r="U271" s="40" t="str">
        <f t="array" ref="U271">INDEX($C$20:$C$700,MATCH(0,COUNTIF($U$19:U270,$C$20:$C$700),0))</f>
        <v/>
      </c>
      <c r="V271" s="40">
        <f t="shared" si="1"/>
        <v>0</v>
      </c>
      <c r="W271" s="40" t="str">
        <f t="array" ref="W271">INDEX($B$20:$B$49,MATCH(0,COUNTIF($U$19:U270,$C$20:$C$700),0))</f>
        <v/>
      </c>
      <c r="X271" s="40">
        <f t="shared" si="2"/>
        <v>0</v>
      </c>
      <c r="Y271" s="155"/>
      <c r="Z271" s="40" t="str">
        <f t="array" ref="Z271">INDEX($D$20:$D$700,MATCH(0,COUNTIF($Z$19:Z270,$D$20:$D$700),0))</f>
        <v/>
      </c>
      <c r="AA271" s="40">
        <f t="shared" si="3"/>
        <v>0</v>
      </c>
      <c r="AB271" s="40" t="str">
        <f t="array" ref="AB271">INDEX($B$20:$B$49,MATCH(0,COUNTIF($Z$19:Z270,$D$20:$D$700),0))</f>
        <v/>
      </c>
      <c r="AC271" s="40">
        <f t="shared" si="4"/>
        <v>0</v>
      </c>
    </row>
    <row r="272" ht="15.75" customHeight="1">
      <c r="B272" s="170"/>
      <c r="C272" s="170"/>
      <c r="D272" s="163"/>
      <c r="F272" s="92"/>
      <c r="G272" s="47"/>
      <c r="H272" s="47"/>
      <c r="U272" s="40" t="str">
        <f t="array" ref="U272">INDEX($C$20:$C$700,MATCH(0,COUNTIF($U$19:U271,$C$20:$C$700),0))</f>
        <v/>
      </c>
      <c r="V272" s="40">
        <f t="shared" si="1"/>
        <v>0</v>
      </c>
      <c r="W272" s="40" t="str">
        <f t="array" ref="W272">INDEX($B$20:$B$49,MATCH(0,COUNTIF($U$19:U271,$C$20:$C$700),0))</f>
        <v/>
      </c>
      <c r="X272" s="40">
        <f t="shared" si="2"/>
        <v>0</v>
      </c>
      <c r="Y272" s="155"/>
      <c r="Z272" s="40" t="str">
        <f t="array" ref="Z272">INDEX($D$20:$D$700,MATCH(0,COUNTIF($Z$19:Z271,$D$20:$D$700),0))</f>
        <v/>
      </c>
      <c r="AA272" s="40">
        <f t="shared" si="3"/>
        <v>0</v>
      </c>
      <c r="AB272" s="40" t="str">
        <f t="array" ref="AB272">INDEX($B$20:$B$49,MATCH(0,COUNTIF($Z$19:Z271,$D$20:$D$700),0))</f>
        <v/>
      </c>
      <c r="AC272" s="40">
        <f t="shared" si="4"/>
        <v>0</v>
      </c>
    </row>
    <row r="273" ht="15.75" customHeight="1">
      <c r="B273" s="170"/>
      <c r="C273" s="170"/>
      <c r="D273" s="163"/>
      <c r="F273" s="92"/>
      <c r="G273" s="47"/>
      <c r="H273" s="47"/>
      <c r="U273" s="40" t="str">
        <f t="array" ref="U273">INDEX($C$20:$C$700,MATCH(0,COUNTIF($U$19:U272,$C$20:$C$700),0))</f>
        <v/>
      </c>
      <c r="V273" s="40">
        <f t="shared" si="1"/>
        <v>0</v>
      </c>
      <c r="W273" s="40" t="str">
        <f t="array" ref="W273">INDEX($B$20:$B$49,MATCH(0,COUNTIF($U$19:U272,$C$20:$C$700),0))</f>
        <v/>
      </c>
      <c r="X273" s="40">
        <f t="shared" si="2"/>
        <v>0</v>
      </c>
      <c r="Y273" s="155"/>
      <c r="Z273" s="40" t="str">
        <f t="array" ref="Z273">INDEX($D$20:$D$700,MATCH(0,COUNTIF($Z$19:Z272,$D$20:$D$700),0))</f>
        <v/>
      </c>
      <c r="AA273" s="40">
        <f t="shared" si="3"/>
        <v>0</v>
      </c>
      <c r="AB273" s="40" t="str">
        <f t="array" ref="AB273">INDEX($B$20:$B$49,MATCH(0,COUNTIF($Z$19:Z272,$D$20:$D$700),0))</f>
        <v/>
      </c>
      <c r="AC273" s="40">
        <f t="shared" si="4"/>
        <v>0</v>
      </c>
    </row>
    <row r="274" ht="15.75" customHeight="1">
      <c r="B274" s="170"/>
      <c r="C274" s="170"/>
      <c r="D274" s="163"/>
      <c r="F274" s="92"/>
      <c r="G274" s="47"/>
      <c r="H274" s="47"/>
      <c r="U274" s="40" t="str">
        <f t="array" ref="U274">INDEX($C$20:$C$700,MATCH(0,COUNTIF($U$19:U273,$C$20:$C$700),0))</f>
        <v/>
      </c>
      <c r="V274" s="40">
        <f t="shared" si="1"/>
        <v>0</v>
      </c>
      <c r="W274" s="40" t="str">
        <f t="array" ref="W274">INDEX($B$20:$B$49,MATCH(0,COUNTIF($U$19:U273,$C$20:$C$700),0))</f>
        <v/>
      </c>
      <c r="X274" s="40">
        <f t="shared" si="2"/>
        <v>0</v>
      </c>
      <c r="Y274" s="155"/>
      <c r="Z274" s="40" t="str">
        <f t="array" ref="Z274">INDEX($D$20:$D$700,MATCH(0,COUNTIF($Z$19:Z273,$D$20:$D$700),0))</f>
        <v/>
      </c>
      <c r="AA274" s="40">
        <f t="shared" si="3"/>
        <v>0</v>
      </c>
      <c r="AB274" s="40" t="str">
        <f t="array" ref="AB274">INDEX($B$20:$B$49,MATCH(0,COUNTIF($Z$19:Z273,$D$20:$D$700),0))</f>
        <v/>
      </c>
      <c r="AC274" s="40">
        <f t="shared" si="4"/>
        <v>0</v>
      </c>
    </row>
    <row r="275" ht="15.75" customHeight="1">
      <c r="B275" s="170"/>
      <c r="C275" s="170"/>
      <c r="D275" s="163"/>
      <c r="F275" s="92"/>
      <c r="G275" s="47"/>
      <c r="H275" s="47"/>
      <c r="U275" s="40" t="str">
        <f t="array" ref="U275">INDEX($C$20:$C$700,MATCH(0,COUNTIF($U$19:U274,$C$20:$C$700),0))</f>
        <v/>
      </c>
      <c r="V275" s="40">
        <f t="shared" si="1"/>
        <v>0</v>
      </c>
      <c r="W275" s="40" t="str">
        <f t="array" ref="W275">INDEX($B$20:$B$49,MATCH(0,COUNTIF($U$19:U274,$C$20:$C$700),0))</f>
        <v/>
      </c>
      <c r="X275" s="40">
        <f t="shared" si="2"/>
        <v>0</v>
      </c>
      <c r="Y275" s="155"/>
      <c r="Z275" s="40" t="str">
        <f t="array" ref="Z275">INDEX($D$20:$D$700,MATCH(0,COUNTIF($Z$19:Z274,$D$20:$D$700),0))</f>
        <v/>
      </c>
      <c r="AA275" s="40">
        <f t="shared" si="3"/>
        <v>0</v>
      </c>
      <c r="AB275" s="40" t="str">
        <f t="array" ref="AB275">INDEX($B$20:$B$49,MATCH(0,COUNTIF($Z$19:Z274,$D$20:$D$700),0))</f>
        <v/>
      </c>
      <c r="AC275" s="40">
        <f t="shared" si="4"/>
        <v>0</v>
      </c>
    </row>
    <row r="276" ht="15.75" customHeight="1">
      <c r="B276" s="170"/>
      <c r="C276" s="170"/>
      <c r="D276" s="163"/>
      <c r="F276" s="92"/>
      <c r="G276" s="47"/>
      <c r="H276" s="47"/>
      <c r="U276" s="40" t="str">
        <f t="array" ref="U276">INDEX($C$20:$C$700,MATCH(0,COUNTIF($U$19:U275,$C$20:$C$700),0))</f>
        <v/>
      </c>
      <c r="V276" s="40">
        <f t="shared" si="1"/>
        <v>0</v>
      </c>
      <c r="W276" s="40" t="str">
        <f t="array" ref="W276">INDEX($B$20:$B$49,MATCH(0,COUNTIF($U$19:U275,$C$20:$C$700),0))</f>
        <v/>
      </c>
      <c r="X276" s="40">
        <f t="shared" si="2"/>
        <v>0</v>
      </c>
      <c r="Y276" s="155"/>
      <c r="Z276" s="40" t="str">
        <f t="array" ref="Z276">INDEX($D$20:$D$700,MATCH(0,COUNTIF($Z$19:Z275,$D$20:$D$700),0))</f>
        <v/>
      </c>
      <c r="AA276" s="40">
        <f t="shared" si="3"/>
        <v>0</v>
      </c>
      <c r="AB276" s="40" t="str">
        <f t="array" ref="AB276">INDEX($B$20:$B$49,MATCH(0,COUNTIF($Z$19:Z275,$D$20:$D$700),0))</f>
        <v/>
      </c>
      <c r="AC276" s="40">
        <f t="shared" si="4"/>
        <v>0</v>
      </c>
    </row>
    <row r="277" ht="15.75" customHeight="1">
      <c r="B277" s="170"/>
      <c r="C277" s="170"/>
      <c r="D277" s="163"/>
      <c r="F277" s="92"/>
      <c r="G277" s="47"/>
      <c r="H277" s="47"/>
      <c r="U277" s="40" t="str">
        <f t="array" ref="U277">INDEX($C$20:$C$700,MATCH(0,COUNTIF($U$19:U276,$C$20:$C$700),0))</f>
        <v/>
      </c>
      <c r="V277" s="40">
        <f t="shared" si="1"/>
        <v>0</v>
      </c>
      <c r="W277" s="40" t="str">
        <f t="array" ref="W277">INDEX($B$20:$B$49,MATCH(0,COUNTIF($U$19:U276,$C$20:$C$700),0))</f>
        <v/>
      </c>
      <c r="X277" s="40">
        <f t="shared" si="2"/>
        <v>0</v>
      </c>
      <c r="Y277" s="155"/>
      <c r="Z277" s="40" t="str">
        <f t="array" ref="Z277">INDEX($D$20:$D$700,MATCH(0,COUNTIF($Z$19:Z276,$D$20:$D$700),0))</f>
        <v/>
      </c>
      <c r="AA277" s="40">
        <f t="shared" si="3"/>
        <v>0</v>
      </c>
      <c r="AB277" s="40" t="str">
        <f t="array" ref="AB277">INDEX($B$20:$B$49,MATCH(0,COUNTIF($Z$19:Z276,$D$20:$D$700),0))</f>
        <v/>
      </c>
      <c r="AC277" s="40">
        <f t="shared" si="4"/>
        <v>0</v>
      </c>
    </row>
    <row r="278" ht="15.75" customHeight="1">
      <c r="B278" s="170"/>
      <c r="C278" s="170"/>
      <c r="D278" s="163"/>
      <c r="F278" s="92"/>
      <c r="G278" s="47"/>
      <c r="H278" s="47"/>
      <c r="U278" s="40" t="str">
        <f t="array" ref="U278">INDEX($C$20:$C$700,MATCH(0,COUNTIF($U$19:U277,$C$20:$C$700),0))</f>
        <v/>
      </c>
      <c r="V278" s="40">
        <f t="shared" si="1"/>
        <v>0</v>
      </c>
      <c r="W278" s="40" t="str">
        <f t="array" ref="W278">INDEX($B$20:$B$49,MATCH(0,COUNTIF($U$19:U277,$C$20:$C$700),0))</f>
        <v/>
      </c>
      <c r="X278" s="40">
        <f t="shared" si="2"/>
        <v>0</v>
      </c>
      <c r="Y278" s="155"/>
      <c r="Z278" s="40" t="str">
        <f t="array" ref="Z278">INDEX($D$20:$D$700,MATCH(0,COUNTIF($Z$19:Z277,$D$20:$D$700),0))</f>
        <v/>
      </c>
      <c r="AA278" s="40">
        <f t="shared" si="3"/>
        <v>0</v>
      </c>
      <c r="AB278" s="40" t="str">
        <f t="array" ref="AB278">INDEX($B$20:$B$49,MATCH(0,COUNTIF($Z$19:Z277,$D$20:$D$700),0))</f>
        <v/>
      </c>
      <c r="AC278" s="40">
        <f t="shared" si="4"/>
        <v>0</v>
      </c>
    </row>
    <row r="279" ht="15.75" customHeight="1">
      <c r="B279" s="170"/>
      <c r="C279" s="170"/>
      <c r="D279" s="163"/>
      <c r="F279" s="92"/>
      <c r="G279" s="47"/>
      <c r="H279" s="47"/>
      <c r="U279" s="40" t="str">
        <f t="array" ref="U279">INDEX($C$20:$C$700,MATCH(0,COUNTIF($U$19:U278,$C$20:$C$700),0))</f>
        <v/>
      </c>
      <c r="V279" s="40">
        <f t="shared" si="1"/>
        <v>0</v>
      </c>
      <c r="W279" s="40" t="str">
        <f t="array" ref="W279">INDEX($B$20:$B$49,MATCH(0,COUNTIF($U$19:U278,$C$20:$C$700),0))</f>
        <v/>
      </c>
      <c r="X279" s="40">
        <f t="shared" si="2"/>
        <v>0</v>
      </c>
      <c r="Y279" s="155"/>
      <c r="Z279" s="40" t="str">
        <f t="array" ref="Z279">INDEX($D$20:$D$700,MATCH(0,COUNTIF($Z$19:Z278,$D$20:$D$700),0))</f>
        <v/>
      </c>
      <c r="AA279" s="40">
        <f t="shared" si="3"/>
        <v>0</v>
      </c>
      <c r="AB279" s="40" t="str">
        <f t="array" ref="AB279">INDEX($B$20:$B$49,MATCH(0,COUNTIF($Z$19:Z278,$D$20:$D$700),0))</f>
        <v/>
      </c>
      <c r="AC279" s="40">
        <f t="shared" si="4"/>
        <v>0</v>
      </c>
    </row>
    <row r="280" ht="15.75" customHeight="1">
      <c r="B280" s="170"/>
      <c r="C280" s="170"/>
      <c r="D280" s="163"/>
      <c r="F280" s="92"/>
      <c r="G280" s="47"/>
      <c r="H280" s="47"/>
      <c r="U280" s="40" t="str">
        <f t="array" ref="U280">INDEX($C$20:$C$700,MATCH(0,COUNTIF($U$19:U279,$C$20:$C$700),0))</f>
        <v/>
      </c>
      <c r="V280" s="40">
        <f t="shared" si="1"/>
        <v>0</v>
      </c>
      <c r="W280" s="40" t="str">
        <f t="array" ref="W280">INDEX($B$20:$B$49,MATCH(0,COUNTIF($U$19:U279,$C$20:$C$700),0))</f>
        <v/>
      </c>
      <c r="X280" s="40">
        <f t="shared" si="2"/>
        <v>0</v>
      </c>
      <c r="Y280" s="155"/>
      <c r="Z280" s="40" t="str">
        <f t="array" ref="Z280">INDEX($D$20:$D$700,MATCH(0,COUNTIF($Z$19:Z279,$D$20:$D$700),0))</f>
        <v/>
      </c>
      <c r="AA280" s="40">
        <f t="shared" si="3"/>
        <v>0</v>
      </c>
      <c r="AB280" s="40" t="str">
        <f t="array" ref="AB280">INDEX($B$20:$B$49,MATCH(0,COUNTIF($Z$19:Z279,$D$20:$D$700),0))</f>
        <v/>
      </c>
      <c r="AC280" s="40">
        <f t="shared" si="4"/>
        <v>0</v>
      </c>
    </row>
    <row r="281" ht="15.75" customHeight="1">
      <c r="B281" s="170"/>
      <c r="C281" s="170"/>
      <c r="D281" s="163"/>
      <c r="F281" s="92"/>
      <c r="G281" s="47"/>
      <c r="H281" s="47"/>
      <c r="U281" s="40" t="str">
        <f t="array" ref="U281">INDEX($C$20:$C$700,MATCH(0,COUNTIF($U$19:U280,$C$20:$C$700),0))</f>
        <v/>
      </c>
      <c r="V281" s="40">
        <f t="shared" si="1"/>
        <v>0</v>
      </c>
      <c r="W281" s="40" t="str">
        <f t="array" ref="W281">INDEX($B$20:$B$49,MATCH(0,COUNTIF($U$19:U280,$C$20:$C$700),0))</f>
        <v/>
      </c>
      <c r="X281" s="40">
        <f t="shared" si="2"/>
        <v>0</v>
      </c>
      <c r="Y281" s="155"/>
      <c r="Z281" s="40" t="str">
        <f t="array" ref="Z281">INDEX($D$20:$D$700,MATCH(0,COUNTIF($Z$19:Z280,$D$20:$D$700),0))</f>
        <v/>
      </c>
      <c r="AA281" s="40">
        <f t="shared" si="3"/>
        <v>0</v>
      </c>
      <c r="AB281" s="40" t="str">
        <f t="array" ref="AB281">INDEX($B$20:$B$49,MATCH(0,COUNTIF($Z$19:Z280,$D$20:$D$700),0))</f>
        <v/>
      </c>
      <c r="AC281" s="40">
        <f t="shared" si="4"/>
        <v>0</v>
      </c>
    </row>
    <row r="282" ht="15.75" customHeight="1">
      <c r="B282" s="170"/>
      <c r="C282" s="170"/>
      <c r="D282" s="163"/>
      <c r="F282" s="92"/>
      <c r="G282" s="47"/>
      <c r="H282" s="47"/>
      <c r="U282" s="40" t="str">
        <f t="array" ref="U282">INDEX($C$20:$C$700,MATCH(0,COUNTIF($U$19:U281,$C$20:$C$700),0))</f>
        <v/>
      </c>
      <c r="V282" s="40">
        <f t="shared" si="1"/>
        <v>0</v>
      </c>
      <c r="W282" s="40" t="str">
        <f t="array" ref="W282">INDEX($B$20:$B$49,MATCH(0,COUNTIF($U$19:U281,$C$20:$C$700),0))</f>
        <v/>
      </c>
      <c r="X282" s="40">
        <f t="shared" si="2"/>
        <v>0</v>
      </c>
      <c r="Y282" s="155"/>
      <c r="Z282" s="40" t="str">
        <f t="array" ref="Z282">INDEX($D$20:$D$700,MATCH(0,COUNTIF($Z$19:Z281,$D$20:$D$700),0))</f>
        <v/>
      </c>
      <c r="AA282" s="40">
        <f t="shared" si="3"/>
        <v>0</v>
      </c>
      <c r="AB282" s="40" t="str">
        <f t="array" ref="AB282">INDEX($B$20:$B$49,MATCH(0,COUNTIF($Z$19:Z281,$D$20:$D$700),0))</f>
        <v/>
      </c>
      <c r="AC282" s="40">
        <f t="shared" si="4"/>
        <v>0</v>
      </c>
    </row>
    <row r="283" ht="15.75" customHeight="1">
      <c r="B283" s="170"/>
      <c r="C283" s="170"/>
      <c r="D283" s="163"/>
      <c r="F283" s="92"/>
      <c r="G283" s="47"/>
      <c r="H283" s="47"/>
      <c r="U283" s="40" t="str">
        <f t="array" ref="U283">INDEX($C$20:$C$700,MATCH(0,COUNTIF($U$19:U282,$C$20:$C$700),0))</f>
        <v/>
      </c>
      <c r="V283" s="40">
        <f t="shared" si="1"/>
        <v>0</v>
      </c>
      <c r="W283" s="40" t="str">
        <f t="array" ref="W283">INDEX($B$20:$B$49,MATCH(0,COUNTIF($U$19:U282,$C$20:$C$700),0))</f>
        <v/>
      </c>
      <c r="X283" s="40">
        <f t="shared" si="2"/>
        <v>0</v>
      </c>
      <c r="Y283" s="155"/>
      <c r="Z283" s="40" t="str">
        <f t="array" ref="Z283">INDEX($D$20:$D$700,MATCH(0,COUNTIF($Z$19:Z282,$D$20:$D$700),0))</f>
        <v/>
      </c>
      <c r="AA283" s="40">
        <f t="shared" si="3"/>
        <v>0</v>
      </c>
      <c r="AB283" s="40" t="str">
        <f t="array" ref="AB283">INDEX($B$20:$B$49,MATCH(0,COUNTIF($Z$19:Z282,$D$20:$D$700),0))</f>
        <v/>
      </c>
      <c r="AC283" s="40">
        <f t="shared" si="4"/>
        <v>0</v>
      </c>
    </row>
    <row r="284" ht="15.75" customHeight="1">
      <c r="B284" s="170"/>
      <c r="C284" s="170"/>
      <c r="D284" s="163"/>
      <c r="F284" s="92"/>
      <c r="G284" s="47"/>
      <c r="H284" s="47"/>
      <c r="U284" s="40" t="str">
        <f t="array" ref="U284">INDEX($C$20:$C$700,MATCH(0,COUNTIF($U$19:U283,$C$20:$C$700),0))</f>
        <v/>
      </c>
      <c r="V284" s="40">
        <f t="shared" si="1"/>
        <v>0</v>
      </c>
      <c r="W284" s="40" t="str">
        <f t="array" ref="W284">INDEX($B$20:$B$49,MATCH(0,COUNTIF($U$19:U283,$C$20:$C$700),0))</f>
        <v/>
      </c>
      <c r="X284" s="40">
        <f t="shared" si="2"/>
        <v>0</v>
      </c>
      <c r="Y284" s="155"/>
      <c r="Z284" s="40" t="str">
        <f t="array" ref="Z284">INDEX($D$20:$D$700,MATCH(0,COUNTIF($Z$19:Z283,$D$20:$D$700),0))</f>
        <v/>
      </c>
      <c r="AA284" s="40">
        <f t="shared" si="3"/>
        <v>0</v>
      </c>
      <c r="AB284" s="40" t="str">
        <f t="array" ref="AB284">INDEX($B$20:$B$49,MATCH(0,COUNTIF($Z$19:Z283,$D$20:$D$700),0))</f>
        <v/>
      </c>
      <c r="AC284" s="40">
        <f t="shared" si="4"/>
        <v>0</v>
      </c>
    </row>
    <row r="285" ht="15.75" customHeight="1">
      <c r="B285" s="170"/>
      <c r="C285" s="170"/>
      <c r="D285" s="163"/>
      <c r="F285" s="92"/>
      <c r="G285" s="47"/>
      <c r="H285" s="47"/>
      <c r="U285" s="40" t="str">
        <f t="array" ref="U285">INDEX($C$20:$C$700,MATCH(0,COUNTIF($U$19:U284,$C$20:$C$700),0))</f>
        <v/>
      </c>
      <c r="V285" s="40">
        <f t="shared" si="1"/>
        <v>0</v>
      </c>
      <c r="W285" s="40" t="str">
        <f t="array" ref="W285">INDEX($B$20:$B$49,MATCH(0,COUNTIF($U$19:U284,$C$20:$C$700),0))</f>
        <v/>
      </c>
      <c r="X285" s="40">
        <f t="shared" si="2"/>
        <v>0</v>
      </c>
      <c r="Y285" s="155"/>
      <c r="Z285" s="40" t="str">
        <f t="array" ref="Z285">INDEX($D$20:$D$700,MATCH(0,COUNTIF($Z$19:Z284,$D$20:$D$700),0))</f>
        <v/>
      </c>
      <c r="AA285" s="40">
        <f t="shared" si="3"/>
        <v>0</v>
      </c>
      <c r="AB285" s="40" t="str">
        <f t="array" ref="AB285">INDEX($B$20:$B$49,MATCH(0,COUNTIF($Z$19:Z284,$D$20:$D$700),0))</f>
        <v/>
      </c>
      <c r="AC285" s="40">
        <f t="shared" si="4"/>
        <v>0</v>
      </c>
    </row>
    <row r="286" ht="15.75" customHeight="1">
      <c r="B286" s="170"/>
      <c r="C286" s="170"/>
      <c r="D286" s="163"/>
      <c r="F286" s="92"/>
      <c r="G286" s="47"/>
      <c r="H286" s="47"/>
      <c r="U286" s="40" t="str">
        <f t="array" ref="U286">INDEX($C$20:$C$700,MATCH(0,COUNTIF($U$19:U285,$C$20:$C$700),0))</f>
        <v/>
      </c>
      <c r="V286" s="40">
        <f t="shared" si="1"/>
        <v>0</v>
      </c>
      <c r="W286" s="40" t="str">
        <f t="array" ref="W286">INDEX($B$20:$B$49,MATCH(0,COUNTIF($U$19:U285,$C$20:$C$700),0))</f>
        <v/>
      </c>
      <c r="X286" s="40">
        <f t="shared" si="2"/>
        <v>0</v>
      </c>
      <c r="Y286" s="155"/>
      <c r="Z286" s="40" t="str">
        <f t="array" ref="Z286">INDEX($D$20:$D$700,MATCH(0,COUNTIF($Z$19:Z285,$D$20:$D$700),0))</f>
        <v/>
      </c>
      <c r="AA286" s="40">
        <f t="shared" si="3"/>
        <v>0</v>
      </c>
      <c r="AB286" s="40" t="str">
        <f t="array" ref="AB286">INDEX($B$20:$B$49,MATCH(0,COUNTIF($Z$19:Z285,$D$20:$D$700),0))</f>
        <v/>
      </c>
      <c r="AC286" s="40">
        <f t="shared" si="4"/>
        <v>0</v>
      </c>
    </row>
    <row r="287" ht="15.75" customHeight="1">
      <c r="B287" s="170"/>
      <c r="C287" s="170"/>
      <c r="D287" s="163"/>
      <c r="F287" s="92"/>
      <c r="G287" s="47"/>
      <c r="H287" s="47"/>
      <c r="U287" s="40" t="str">
        <f t="array" ref="U287">INDEX($C$20:$C$700,MATCH(0,COUNTIF($U$19:U286,$C$20:$C$700),0))</f>
        <v/>
      </c>
      <c r="V287" s="40">
        <f t="shared" si="1"/>
        <v>0</v>
      </c>
      <c r="W287" s="40" t="str">
        <f t="array" ref="W287">INDEX($B$20:$B$49,MATCH(0,COUNTIF($U$19:U286,$C$20:$C$700),0))</f>
        <v/>
      </c>
      <c r="X287" s="40">
        <f t="shared" si="2"/>
        <v>0</v>
      </c>
      <c r="Y287" s="155"/>
      <c r="Z287" s="40" t="str">
        <f t="array" ref="Z287">INDEX($D$20:$D$700,MATCH(0,COUNTIF($Z$19:Z286,$D$20:$D$700),0))</f>
        <v/>
      </c>
      <c r="AA287" s="40">
        <f t="shared" si="3"/>
        <v>0</v>
      </c>
      <c r="AB287" s="40" t="str">
        <f t="array" ref="AB287">INDEX($B$20:$B$49,MATCH(0,COUNTIF($Z$19:Z286,$D$20:$D$700),0))</f>
        <v/>
      </c>
      <c r="AC287" s="40">
        <f t="shared" si="4"/>
        <v>0</v>
      </c>
    </row>
    <row r="288" ht="15.75" customHeight="1">
      <c r="B288" s="170"/>
      <c r="C288" s="170"/>
      <c r="D288" s="163"/>
      <c r="F288" s="92"/>
      <c r="G288" s="47"/>
      <c r="H288" s="47"/>
      <c r="U288" s="40" t="str">
        <f t="array" ref="U288">INDEX($C$20:$C$700,MATCH(0,COUNTIF($U$19:U287,$C$20:$C$700),0))</f>
        <v/>
      </c>
      <c r="V288" s="40">
        <f t="shared" si="1"/>
        <v>0</v>
      </c>
      <c r="W288" s="40" t="str">
        <f t="array" ref="W288">INDEX($B$20:$B$49,MATCH(0,COUNTIF($U$19:U287,$C$20:$C$700),0))</f>
        <v/>
      </c>
      <c r="X288" s="40">
        <f t="shared" si="2"/>
        <v>0</v>
      </c>
      <c r="Y288" s="155"/>
      <c r="Z288" s="40" t="str">
        <f t="array" ref="Z288">INDEX($D$20:$D$700,MATCH(0,COUNTIF($Z$19:Z287,$D$20:$D$700),0))</f>
        <v/>
      </c>
      <c r="AA288" s="40">
        <f t="shared" si="3"/>
        <v>0</v>
      </c>
      <c r="AB288" s="40" t="str">
        <f t="array" ref="AB288">INDEX($B$20:$B$49,MATCH(0,COUNTIF($Z$19:Z287,$D$20:$D$700),0))</f>
        <v/>
      </c>
      <c r="AC288" s="40">
        <f t="shared" si="4"/>
        <v>0</v>
      </c>
    </row>
    <row r="289" ht="15.75" customHeight="1">
      <c r="B289" s="170"/>
      <c r="C289" s="170"/>
      <c r="D289" s="163"/>
      <c r="F289" s="92"/>
      <c r="G289" s="47"/>
      <c r="H289" s="47"/>
      <c r="U289" s="40" t="str">
        <f t="array" ref="U289">INDEX($C$20:$C$700,MATCH(0,COUNTIF($U$19:U288,$C$20:$C$700),0))</f>
        <v/>
      </c>
      <c r="V289" s="40">
        <f t="shared" si="1"/>
        <v>0</v>
      </c>
      <c r="W289" s="40" t="str">
        <f t="array" ref="W289">INDEX($B$20:$B$49,MATCH(0,COUNTIF($U$19:U288,$C$20:$C$700),0))</f>
        <v/>
      </c>
      <c r="X289" s="40">
        <f t="shared" si="2"/>
        <v>0</v>
      </c>
      <c r="Y289" s="155"/>
      <c r="Z289" s="40" t="str">
        <f t="array" ref="Z289">INDEX($D$20:$D$700,MATCH(0,COUNTIF($Z$19:Z288,$D$20:$D$700),0))</f>
        <v/>
      </c>
      <c r="AA289" s="40">
        <f t="shared" si="3"/>
        <v>0</v>
      </c>
      <c r="AB289" s="40" t="str">
        <f t="array" ref="AB289">INDEX($B$20:$B$49,MATCH(0,COUNTIF($Z$19:Z288,$D$20:$D$700),0))</f>
        <v/>
      </c>
      <c r="AC289" s="40">
        <f t="shared" si="4"/>
        <v>0</v>
      </c>
    </row>
    <row r="290" ht="15.75" customHeight="1">
      <c r="B290" s="170"/>
      <c r="C290" s="170"/>
      <c r="D290" s="163"/>
      <c r="F290" s="92"/>
      <c r="G290" s="47"/>
      <c r="H290" s="47"/>
      <c r="U290" s="40" t="str">
        <f t="array" ref="U290">INDEX($C$20:$C$700,MATCH(0,COUNTIF($U$19:U289,$C$20:$C$700),0))</f>
        <v/>
      </c>
      <c r="V290" s="40">
        <f t="shared" si="1"/>
        <v>0</v>
      </c>
      <c r="W290" s="40" t="str">
        <f t="array" ref="W290">INDEX($B$20:$B$49,MATCH(0,COUNTIF($U$19:U289,$C$20:$C$700),0))</f>
        <v/>
      </c>
      <c r="X290" s="40">
        <f t="shared" si="2"/>
        <v>0</v>
      </c>
      <c r="Y290" s="155"/>
      <c r="Z290" s="40" t="str">
        <f t="array" ref="Z290">INDEX($D$20:$D$700,MATCH(0,COUNTIF($Z$19:Z289,$D$20:$D$700),0))</f>
        <v/>
      </c>
      <c r="AA290" s="40">
        <f t="shared" si="3"/>
        <v>0</v>
      </c>
      <c r="AB290" s="40" t="str">
        <f t="array" ref="AB290">INDEX($B$20:$B$49,MATCH(0,COUNTIF($Z$19:Z289,$D$20:$D$700),0))</f>
        <v/>
      </c>
      <c r="AC290" s="40">
        <f t="shared" si="4"/>
        <v>0</v>
      </c>
    </row>
    <row r="291" ht="15.75" customHeight="1">
      <c r="B291" s="170"/>
      <c r="C291" s="170"/>
      <c r="D291" s="163"/>
      <c r="F291" s="92"/>
      <c r="G291" s="47"/>
      <c r="H291" s="47"/>
      <c r="U291" s="40" t="str">
        <f t="array" ref="U291">INDEX($C$20:$C$700,MATCH(0,COUNTIF($U$19:U290,$C$20:$C$700),0))</f>
        <v/>
      </c>
      <c r="V291" s="40">
        <f t="shared" si="1"/>
        <v>0</v>
      </c>
      <c r="W291" s="40" t="str">
        <f t="array" ref="W291">INDEX($B$20:$B$49,MATCH(0,COUNTIF($U$19:U290,$C$20:$C$700),0))</f>
        <v/>
      </c>
      <c r="X291" s="40">
        <f t="shared" si="2"/>
        <v>0</v>
      </c>
      <c r="Y291" s="155"/>
      <c r="Z291" s="40" t="str">
        <f t="array" ref="Z291">INDEX($D$20:$D$700,MATCH(0,COUNTIF($Z$19:Z290,$D$20:$D$700),0))</f>
        <v/>
      </c>
      <c r="AA291" s="40">
        <f t="shared" si="3"/>
        <v>0</v>
      </c>
      <c r="AB291" s="40" t="str">
        <f t="array" ref="AB291">INDEX($B$20:$B$49,MATCH(0,COUNTIF($Z$19:Z290,$D$20:$D$700),0))</f>
        <v/>
      </c>
      <c r="AC291" s="40">
        <f t="shared" si="4"/>
        <v>0</v>
      </c>
    </row>
    <row r="292" ht="15.75" customHeight="1">
      <c r="B292" s="170"/>
      <c r="C292" s="170"/>
      <c r="D292" s="163"/>
      <c r="F292" s="92"/>
      <c r="G292" s="47"/>
      <c r="H292" s="47"/>
      <c r="U292" s="40" t="str">
        <f t="array" ref="U292">INDEX($C$20:$C$700,MATCH(0,COUNTIF($U$19:U291,$C$20:$C$700),0))</f>
        <v/>
      </c>
      <c r="V292" s="40">
        <f t="shared" si="1"/>
        <v>0</v>
      </c>
      <c r="W292" s="40" t="str">
        <f t="array" ref="W292">INDEX($B$20:$B$49,MATCH(0,COUNTIF($U$19:U291,$C$20:$C$700),0))</f>
        <v/>
      </c>
      <c r="X292" s="40">
        <f t="shared" si="2"/>
        <v>0</v>
      </c>
      <c r="Y292" s="155"/>
      <c r="Z292" s="40" t="str">
        <f t="array" ref="Z292">INDEX($D$20:$D$700,MATCH(0,COUNTIF($Z$19:Z291,$D$20:$D$700),0))</f>
        <v/>
      </c>
      <c r="AA292" s="40">
        <f t="shared" si="3"/>
        <v>0</v>
      </c>
      <c r="AB292" s="40" t="str">
        <f t="array" ref="AB292">INDEX($B$20:$B$49,MATCH(0,COUNTIF($Z$19:Z291,$D$20:$D$700),0))</f>
        <v/>
      </c>
      <c r="AC292" s="40">
        <f t="shared" si="4"/>
        <v>0</v>
      </c>
    </row>
    <row r="293" ht="15.75" customHeight="1">
      <c r="B293" s="170"/>
      <c r="C293" s="170"/>
      <c r="D293" s="163"/>
      <c r="F293" s="92"/>
      <c r="G293" s="47"/>
      <c r="H293" s="47"/>
      <c r="U293" s="40" t="str">
        <f t="array" ref="U293">INDEX($C$20:$C$700,MATCH(0,COUNTIF($U$19:U292,$C$20:$C$700),0))</f>
        <v/>
      </c>
      <c r="V293" s="40">
        <f t="shared" si="1"/>
        <v>0</v>
      </c>
      <c r="W293" s="40" t="str">
        <f t="array" ref="W293">INDEX($B$20:$B$49,MATCH(0,COUNTIF($U$19:U292,$C$20:$C$700),0))</f>
        <v/>
      </c>
      <c r="X293" s="40">
        <f t="shared" si="2"/>
        <v>0</v>
      </c>
      <c r="Y293" s="155"/>
      <c r="Z293" s="40" t="str">
        <f t="array" ref="Z293">INDEX($D$20:$D$700,MATCH(0,COUNTIF($Z$19:Z292,$D$20:$D$700),0))</f>
        <v/>
      </c>
      <c r="AA293" s="40">
        <f t="shared" si="3"/>
        <v>0</v>
      </c>
      <c r="AB293" s="40" t="str">
        <f t="array" ref="AB293">INDEX($B$20:$B$49,MATCH(0,COUNTIF($Z$19:Z292,$D$20:$D$700),0))</f>
        <v/>
      </c>
      <c r="AC293" s="40">
        <f t="shared" si="4"/>
        <v>0</v>
      </c>
    </row>
    <row r="294" ht="15.75" customHeight="1">
      <c r="B294" s="170"/>
      <c r="C294" s="170"/>
      <c r="D294" s="163"/>
      <c r="F294" s="92"/>
      <c r="G294" s="47"/>
      <c r="H294" s="47"/>
      <c r="U294" s="40" t="str">
        <f t="array" ref="U294">INDEX($C$20:$C$700,MATCH(0,COUNTIF($U$19:U293,$C$20:$C$700),0))</f>
        <v/>
      </c>
      <c r="V294" s="40">
        <f t="shared" si="1"/>
        <v>0</v>
      </c>
      <c r="W294" s="40" t="str">
        <f t="array" ref="W294">INDEX($B$20:$B$49,MATCH(0,COUNTIF($U$19:U293,$C$20:$C$700),0))</f>
        <v/>
      </c>
      <c r="X294" s="40">
        <f t="shared" si="2"/>
        <v>0</v>
      </c>
      <c r="Y294" s="155"/>
      <c r="Z294" s="40" t="str">
        <f t="array" ref="Z294">INDEX($D$20:$D$700,MATCH(0,COUNTIF($Z$19:Z293,$D$20:$D$700),0))</f>
        <v/>
      </c>
      <c r="AA294" s="40">
        <f t="shared" si="3"/>
        <v>0</v>
      </c>
      <c r="AB294" s="40" t="str">
        <f t="array" ref="AB294">INDEX($B$20:$B$49,MATCH(0,COUNTIF($Z$19:Z293,$D$20:$D$700),0))</f>
        <v/>
      </c>
      <c r="AC294" s="40">
        <f t="shared" si="4"/>
        <v>0</v>
      </c>
    </row>
    <row r="295" ht="15.75" customHeight="1">
      <c r="B295" s="170"/>
      <c r="C295" s="170"/>
      <c r="D295" s="163"/>
      <c r="F295" s="92"/>
      <c r="G295" s="47"/>
      <c r="H295" s="47"/>
      <c r="U295" s="40" t="str">
        <f t="array" ref="U295">INDEX($C$20:$C$700,MATCH(0,COUNTIF($U$19:U294,$C$20:$C$700),0))</f>
        <v/>
      </c>
      <c r="V295" s="40">
        <f t="shared" si="1"/>
        <v>0</v>
      </c>
      <c r="W295" s="40" t="str">
        <f t="array" ref="W295">INDEX($B$20:$B$49,MATCH(0,COUNTIF($U$19:U294,$C$20:$C$700),0))</f>
        <v/>
      </c>
      <c r="X295" s="40">
        <f t="shared" si="2"/>
        <v>0</v>
      </c>
      <c r="Y295" s="155"/>
      <c r="Z295" s="40" t="str">
        <f t="array" ref="Z295">INDEX($D$20:$D$700,MATCH(0,COUNTIF($Z$19:Z294,$D$20:$D$700),0))</f>
        <v/>
      </c>
      <c r="AA295" s="40">
        <f t="shared" si="3"/>
        <v>0</v>
      </c>
      <c r="AB295" s="40" t="str">
        <f t="array" ref="AB295">INDEX($B$20:$B$49,MATCH(0,COUNTIF($Z$19:Z294,$D$20:$D$700),0))</f>
        <v/>
      </c>
      <c r="AC295" s="40">
        <f t="shared" si="4"/>
        <v>0</v>
      </c>
    </row>
    <row r="296" ht="15.75" customHeight="1">
      <c r="B296" s="170"/>
      <c r="C296" s="170"/>
      <c r="D296" s="163"/>
      <c r="F296" s="92"/>
      <c r="G296" s="47"/>
      <c r="H296" s="47"/>
      <c r="U296" s="40" t="str">
        <f t="array" ref="U296">INDEX($C$20:$C$700,MATCH(0,COUNTIF($U$19:U295,$C$20:$C$700),0))</f>
        <v/>
      </c>
      <c r="V296" s="40">
        <f t="shared" si="1"/>
        <v>0</v>
      </c>
      <c r="W296" s="40" t="str">
        <f t="array" ref="W296">INDEX($B$20:$B$49,MATCH(0,COUNTIF($U$19:U295,$C$20:$C$700),0))</f>
        <v/>
      </c>
      <c r="X296" s="40">
        <f t="shared" si="2"/>
        <v>0</v>
      </c>
      <c r="Y296" s="155"/>
      <c r="Z296" s="40" t="str">
        <f t="array" ref="Z296">INDEX($D$20:$D$700,MATCH(0,COUNTIF($Z$19:Z295,$D$20:$D$700),0))</f>
        <v/>
      </c>
      <c r="AA296" s="40">
        <f t="shared" si="3"/>
        <v>0</v>
      </c>
      <c r="AB296" s="40" t="str">
        <f t="array" ref="AB296">INDEX($B$20:$B$49,MATCH(0,COUNTIF($Z$19:Z295,$D$20:$D$700),0))</f>
        <v/>
      </c>
      <c r="AC296" s="40">
        <f t="shared" si="4"/>
        <v>0</v>
      </c>
    </row>
    <row r="297" ht="15.75" customHeight="1">
      <c r="B297" s="170"/>
      <c r="C297" s="170"/>
      <c r="D297" s="163"/>
      <c r="F297" s="92"/>
      <c r="G297" s="47"/>
      <c r="H297" s="47"/>
      <c r="U297" s="40" t="str">
        <f t="array" ref="U297">INDEX($C$20:$C$700,MATCH(0,COUNTIF($U$19:U296,$C$20:$C$700),0))</f>
        <v/>
      </c>
      <c r="V297" s="40">
        <f t="shared" si="1"/>
        <v>0</v>
      </c>
      <c r="W297" s="40" t="str">
        <f t="array" ref="W297">INDEX($B$20:$B$49,MATCH(0,COUNTIF($U$19:U296,$C$20:$C$700),0))</f>
        <v/>
      </c>
      <c r="X297" s="40">
        <f t="shared" si="2"/>
        <v>0</v>
      </c>
      <c r="Y297" s="155"/>
      <c r="Z297" s="40" t="str">
        <f t="array" ref="Z297">INDEX($D$20:$D$700,MATCH(0,COUNTIF($Z$19:Z296,$D$20:$D$700),0))</f>
        <v/>
      </c>
      <c r="AA297" s="40">
        <f t="shared" si="3"/>
        <v>0</v>
      </c>
      <c r="AB297" s="40" t="str">
        <f t="array" ref="AB297">INDEX($B$20:$B$49,MATCH(0,COUNTIF($Z$19:Z296,$D$20:$D$700),0))</f>
        <v/>
      </c>
      <c r="AC297" s="40">
        <f t="shared" si="4"/>
        <v>0</v>
      </c>
    </row>
    <row r="298" ht="15.75" customHeight="1">
      <c r="B298" s="170"/>
      <c r="C298" s="170"/>
      <c r="D298" s="163"/>
      <c r="F298" s="92"/>
      <c r="G298" s="47"/>
      <c r="H298" s="47"/>
      <c r="U298" s="40" t="str">
        <f t="array" ref="U298">INDEX($C$20:$C$700,MATCH(0,COUNTIF($U$19:U297,$C$20:$C$700),0))</f>
        <v/>
      </c>
      <c r="V298" s="40">
        <f t="shared" si="1"/>
        <v>0</v>
      </c>
      <c r="W298" s="40" t="str">
        <f t="array" ref="W298">INDEX($B$20:$B$49,MATCH(0,COUNTIF($U$19:U297,$C$20:$C$700),0))</f>
        <v/>
      </c>
      <c r="X298" s="40">
        <f t="shared" si="2"/>
        <v>0</v>
      </c>
      <c r="Y298" s="155"/>
      <c r="Z298" s="40" t="str">
        <f t="array" ref="Z298">INDEX($D$20:$D$700,MATCH(0,COUNTIF($Z$19:Z297,$D$20:$D$700),0))</f>
        <v/>
      </c>
      <c r="AA298" s="40">
        <f t="shared" si="3"/>
        <v>0</v>
      </c>
      <c r="AB298" s="40" t="str">
        <f t="array" ref="AB298">INDEX($B$20:$B$49,MATCH(0,COUNTIF($Z$19:Z297,$D$20:$D$700),0))</f>
        <v/>
      </c>
      <c r="AC298" s="40">
        <f t="shared" si="4"/>
        <v>0</v>
      </c>
    </row>
    <row r="299" ht="15.75" customHeight="1">
      <c r="B299" s="170"/>
      <c r="C299" s="170"/>
      <c r="D299" s="163"/>
      <c r="F299" s="92"/>
      <c r="G299" s="47"/>
      <c r="H299" s="47"/>
      <c r="U299" s="40" t="str">
        <f t="array" ref="U299">INDEX($C$20:$C$700,MATCH(0,COUNTIF($U$19:U298,$C$20:$C$700),0))</f>
        <v/>
      </c>
      <c r="V299" s="40">
        <f t="shared" si="1"/>
        <v>0</v>
      </c>
      <c r="W299" s="40" t="str">
        <f t="array" ref="W299">INDEX($B$20:$B$49,MATCH(0,COUNTIF($U$19:U298,$C$20:$C$700),0))</f>
        <v/>
      </c>
      <c r="X299" s="40">
        <f t="shared" si="2"/>
        <v>0</v>
      </c>
      <c r="Y299" s="155"/>
      <c r="Z299" s="40" t="str">
        <f t="array" ref="Z299">INDEX($D$20:$D$700,MATCH(0,COUNTIF($Z$19:Z298,$D$20:$D$700),0))</f>
        <v/>
      </c>
      <c r="AA299" s="40">
        <f t="shared" si="3"/>
        <v>0</v>
      </c>
      <c r="AB299" s="40" t="str">
        <f t="array" ref="AB299">INDEX($B$20:$B$49,MATCH(0,COUNTIF($Z$19:Z298,$D$20:$D$700),0))</f>
        <v/>
      </c>
      <c r="AC299" s="40">
        <f t="shared" si="4"/>
        <v>0</v>
      </c>
    </row>
    <row r="300" ht="15.75" customHeight="1">
      <c r="B300" s="170"/>
      <c r="C300" s="170"/>
      <c r="D300" s="163"/>
      <c r="F300" s="92"/>
      <c r="G300" s="47"/>
      <c r="H300" s="47"/>
      <c r="U300" s="40" t="str">
        <f t="array" ref="U300">INDEX($C$20:$C$700,MATCH(0,COUNTIF($U$19:U299,$C$20:$C$700),0))</f>
        <v/>
      </c>
      <c r="V300" s="40">
        <f t="shared" si="1"/>
        <v>0</v>
      </c>
      <c r="W300" s="40" t="str">
        <f t="array" ref="W300">INDEX($B$20:$B$49,MATCH(0,COUNTIF($U$19:U299,$C$20:$C$700),0))</f>
        <v/>
      </c>
      <c r="X300" s="40">
        <f t="shared" si="2"/>
        <v>0</v>
      </c>
      <c r="Y300" s="155"/>
      <c r="Z300" s="40" t="str">
        <f t="array" ref="Z300">INDEX($D$20:$D$700,MATCH(0,COUNTIF($Z$19:Z299,$D$20:$D$700),0))</f>
        <v/>
      </c>
      <c r="AA300" s="40">
        <f t="shared" si="3"/>
        <v>0</v>
      </c>
      <c r="AB300" s="40" t="str">
        <f t="array" ref="AB300">INDEX($B$20:$B$49,MATCH(0,COUNTIF($Z$19:Z299,$D$20:$D$700),0))</f>
        <v/>
      </c>
      <c r="AC300" s="40">
        <f t="shared" si="4"/>
        <v>0</v>
      </c>
    </row>
    <row r="301" ht="15.75" customHeight="1">
      <c r="B301" s="170"/>
      <c r="C301" s="170"/>
      <c r="D301" s="163"/>
      <c r="F301" s="92"/>
      <c r="G301" s="47"/>
      <c r="H301" s="47"/>
      <c r="U301" s="40" t="str">
        <f t="array" ref="U301">INDEX($C$20:$C$700,MATCH(0,COUNTIF($U$19:U300,$C$20:$C$700),0))</f>
        <v/>
      </c>
      <c r="V301" s="40">
        <f t="shared" si="1"/>
        <v>0</v>
      </c>
      <c r="W301" s="40" t="str">
        <f t="array" ref="W301">INDEX($B$20:$B$49,MATCH(0,COUNTIF($U$19:U300,$C$20:$C$700),0))</f>
        <v/>
      </c>
      <c r="X301" s="40">
        <f t="shared" si="2"/>
        <v>0</v>
      </c>
      <c r="Y301" s="155"/>
      <c r="Z301" s="40" t="str">
        <f t="array" ref="Z301">INDEX($D$20:$D$700,MATCH(0,COUNTIF($Z$19:Z300,$D$20:$D$700),0))</f>
        <v/>
      </c>
      <c r="AA301" s="40">
        <f t="shared" si="3"/>
        <v>0</v>
      </c>
      <c r="AB301" s="40" t="str">
        <f t="array" ref="AB301">INDEX($B$20:$B$49,MATCH(0,COUNTIF($Z$19:Z300,$D$20:$D$700),0))</f>
        <v/>
      </c>
      <c r="AC301" s="40">
        <f t="shared" si="4"/>
        <v>0</v>
      </c>
    </row>
    <row r="302" ht="15.75" customHeight="1">
      <c r="B302" s="170"/>
      <c r="C302" s="170"/>
      <c r="D302" s="163"/>
      <c r="F302" s="92"/>
      <c r="G302" s="47"/>
      <c r="H302" s="47"/>
      <c r="U302" s="40" t="str">
        <f t="array" ref="U302">INDEX($C$20:$C$700,MATCH(0,COUNTIF($U$19:U301,$C$20:$C$700),0))</f>
        <v/>
      </c>
      <c r="V302" s="40">
        <f t="shared" si="1"/>
        <v>0</v>
      </c>
      <c r="W302" s="40" t="str">
        <f t="array" ref="W302">INDEX($B$20:$B$49,MATCH(0,COUNTIF($U$19:U301,$C$20:$C$700),0))</f>
        <v/>
      </c>
      <c r="X302" s="40">
        <f t="shared" si="2"/>
        <v>0</v>
      </c>
      <c r="Y302" s="155"/>
      <c r="Z302" s="40" t="str">
        <f t="array" ref="Z302">INDEX($D$20:$D$700,MATCH(0,COUNTIF($Z$19:Z301,$D$20:$D$700),0))</f>
        <v/>
      </c>
      <c r="AA302" s="40">
        <f t="shared" si="3"/>
        <v>0</v>
      </c>
      <c r="AB302" s="40" t="str">
        <f t="array" ref="AB302">INDEX($B$20:$B$49,MATCH(0,COUNTIF($Z$19:Z301,$D$20:$D$700),0))</f>
        <v/>
      </c>
      <c r="AC302" s="40">
        <f t="shared" si="4"/>
        <v>0</v>
      </c>
    </row>
    <row r="303" ht="15.75" customHeight="1">
      <c r="B303" s="170"/>
      <c r="C303" s="170"/>
      <c r="D303" s="163"/>
      <c r="F303" s="92"/>
      <c r="G303" s="47"/>
      <c r="H303" s="47"/>
      <c r="U303" s="40" t="str">
        <f t="array" ref="U303">INDEX($C$20:$C$700,MATCH(0,COUNTIF($U$19:U302,$C$20:$C$700),0))</f>
        <v/>
      </c>
      <c r="V303" s="40">
        <f t="shared" si="1"/>
        <v>0</v>
      </c>
      <c r="W303" s="40" t="str">
        <f t="array" ref="W303">INDEX($B$20:$B$49,MATCH(0,COUNTIF($U$19:U302,$C$20:$C$700),0))</f>
        <v/>
      </c>
      <c r="X303" s="40">
        <f t="shared" si="2"/>
        <v>0</v>
      </c>
      <c r="Y303" s="155"/>
      <c r="Z303" s="40" t="str">
        <f t="array" ref="Z303">INDEX($D$20:$D$700,MATCH(0,COUNTIF($Z$19:Z302,$D$20:$D$700),0))</f>
        <v/>
      </c>
      <c r="AA303" s="40">
        <f t="shared" si="3"/>
        <v>0</v>
      </c>
      <c r="AB303" s="40" t="str">
        <f t="array" ref="AB303">INDEX($B$20:$B$49,MATCH(0,COUNTIF($Z$19:Z302,$D$20:$D$700),0))</f>
        <v/>
      </c>
      <c r="AC303" s="40">
        <f t="shared" si="4"/>
        <v>0</v>
      </c>
    </row>
    <row r="304" ht="15.75" customHeight="1">
      <c r="B304" s="170"/>
      <c r="C304" s="170"/>
      <c r="D304" s="163"/>
      <c r="F304" s="92"/>
      <c r="G304" s="47"/>
      <c r="H304" s="47"/>
      <c r="U304" s="40" t="str">
        <f t="array" ref="U304">INDEX($C$20:$C$700,MATCH(0,COUNTIF($U$19:U303,$C$20:$C$700),0))</f>
        <v/>
      </c>
      <c r="V304" s="40">
        <f t="shared" si="1"/>
        <v>0</v>
      </c>
      <c r="W304" s="40" t="str">
        <f t="array" ref="W304">INDEX($B$20:$B$49,MATCH(0,COUNTIF($U$19:U303,$C$20:$C$700),0))</f>
        <v/>
      </c>
      <c r="X304" s="40">
        <f t="shared" si="2"/>
        <v>0</v>
      </c>
      <c r="Y304" s="155"/>
      <c r="Z304" s="40" t="str">
        <f t="array" ref="Z304">INDEX($D$20:$D$700,MATCH(0,COUNTIF($Z$19:Z303,$D$20:$D$700),0))</f>
        <v/>
      </c>
      <c r="AA304" s="40">
        <f t="shared" si="3"/>
        <v>0</v>
      </c>
      <c r="AB304" s="40" t="str">
        <f t="array" ref="AB304">INDEX($B$20:$B$49,MATCH(0,COUNTIF($Z$19:Z303,$D$20:$D$700),0))</f>
        <v/>
      </c>
      <c r="AC304" s="40">
        <f t="shared" si="4"/>
        <v>0</v>
      </c>
    </row>
    <row r="305" ht="15.75" customHeight="1">
      <c r="B305" s="170"/>
      <c r="C305" s="170"/>
      <c r="D305" s="163"/>
      <c r="F305" s="92"/>
      <c r="G305" s="47"/>
      <c r="H305" s="47"/>
      <c r="U305" s="40" t="str">
        <f t="array" ref="U305">INDEX($C$20:$C$700,MATCH(0,COUNTIF($U$19:U304,$C$20:$C$700),0))</f>
        <v/>
      </c>
      <c r="V305" s="40">
        <f t="shared" si="1"/>
        <v>0</v>
      </c>
      <c r="W305" s="40" t="str">
        <f t="array" ref="W305">INDEX($B$20:$B$49,MATCH(0,COUNTIF($U$19:U304,$C$20:$C$700),0))</f>
        <v/>
      </c>
      <c r="X305" s="40">
        <f t="shared" si="2"/>
        <v>0</v>
      </c>
      <c r="Y305" s="155"/>
      <c r="Z305" s="40" t="str">
        <f t="array" ref="Z305">INDEX($D$20:$D$700,MATCH(0,COUNTIF($Z$19:Z304,$D$20:$D$700),0))</f>
        <v/>
      </c>
      <c r="AA305" s="40">
        <f t="shared" si="3"/>
        <v>0</v>
      </c>
      <c r="AB305" s="40" t="str">
        <f t="array" ref="AB305">INDEX($B$20:$B$49,MATCH(0,COUNTIF($Z$19:Z304,$D$20:$D$700),0))</f>
        <v/>
      </c>
      <c r="AC305" s="40">
        <f t="shared" si="4"/>
        <v>0</v>
      </c>
    </row>
    <row r="306" ht="15.75" customHeight="1">
      <c r="B306" s="170"/>
      <c r="C306" s="170"/>
      <c r="D306" s="163"/>
      <c r="F306" s="92"/>
      <c r="G306" s="47"/>
      <c r="H306" s="47"/>
      <c r="U306" s="40" t="str">
        <f t="array" ref="U306">INDEX($C$20:$C$700,MATCH(0,COUNTIF($U$19:U305,$C$20:$C$700),0))</f>
        <v/>
      </c>
      <c r="V306" s="40">
        <f t="shared" si="1"/>
        <v>0</v>
      </c>
      <c r="W306" s="40" t="str">
        <f t="array" ref="W306">INDEX($B$20:$B$49,MATCH(0,COUNTIF($U$19:U305,$C$20:$C$700),0))</f>
        <v/>
      </c>
      <c r="X306" s="40">
        <f t="shared" si="2"/>
        <v>0</v>
      </c>
      <c r="Y306" s="155"/>
      <c r="Z306" s="40" t="str">
        <f t="array" ref="Z306">INDEX($D$20:$D$700,MATCH(0,COUNTIF($Z$19:Z305,$D$20:$D$700),0))</f>
        <v/>
      </c>
      <c r="AA306" s="40">
        <f t="shared" si="3"/>
        <v>0</v>
      </c>
      <c r="AB306" s="40" t="str">
        <f t="array" ref="AB306">INDEX($B$20:$B$49,MATCH(0,COUNTIF($Z$19:Z305,$D$20:$D$700),0))</f>
        <v/>
      </c>
      <c r="AC306" s="40">
        <f t="shared" si="4"/>
        <v>0</v>
      </c>
    </row>
    <row r="307" ht="15.75" customHeight="1">
      <c r="B307" s="170"/>
      <c r="C307" s="170"/>
      <c r="D307" s="163"/>
      <c r="F307" s="92"/>
      <c r="G307" s="47"/>
      <c r="H307" s="47"/>
      <c r="U307" s="40" t="str">
        <f t="array" ref="U307">INDEX($C$20:$C$700,MATCH(0,COUNTIF($U$19:U306,$C$20:$C$700),0))</f>
        <v/>
      </c>
      <c r="V307" s="40">
        <f t="shared" si="1"/>
        <v>0</v>
      </c>
      <c r="W307" s="40" t="str">
        <f t="array" ref="W307">INDEX($B$20:$B$49,MATCH(0,COUNTIF($U$19:U306,$C$20:$C$700),0))</f>
        <v/>
      </c>
      <c r="X307" s="40">
        <f t="shared" si="2"/>
        <v>0</v>
      </c>
      <c r="Y307" s="155"/>
      <c r="Z307" s="40" t="str">
        <f t="array" ref="Z307">INDEX($D$20:$D$700,MATCH(0,COUNTIF($Z$19:Z306,$D$20:$D$700),0))</f>
        <v/>
      </c>
      <c r="AA307" s="40">
        <f t="shared" si="3"/>
        <v>0</v>
      </c>
      <c r="AB307" s="40" t="str">
        <f t="array" ref="AB307">INDEX($B$20:$B$49,MATCH(0,COUNTIF($Z$19:Z306,$D$20:$D$700),0))</f>
        <v/>
      </c>
      <c r="AC307" s="40">
        <f t="shared" si="4"/>
        <v>0</v>
      </c>
    </row>
    <row r="308" ht="15.75" customHeight="1">
      <c r="B308" s="170"/>
      <c r="C308" s="170"/>
      <c r="D308" s="163"/>
      <c r="F308" s="92"/>
      <c r="G308" s="47"/>
      <c r="H308" s="47"/>
      <c r="U308" s="40" t="str">
        <f t="array" ref="U308">INDEX($C$20:$C$700,MATCH(0,COUNTIF($U$19:U307,$C$20:$C$700),0))</f>
        <v/>
      </c>
      <c r="V308" s="40">
        <f t="shared" si="1"/>
        <v>0</v>
      </c>
      <c r="W308" s="40" t="str">
        <f t="array" ref="W308">INDEX($B$20:$B$49,MATCH(0,COUNTIF($U$19:U307,$C$20:$C$700),0))</f>
        <v/>
      </c>
      <c r="X308" s="40">
        <f t="shared" si="2"/>
        <v>0</v>
      </c>
      <c r="Y308" s="155"/>
      <c r="Z308" s="40" t="str">
        <f t="array" ref="Z308">INDEX($D$20:$D$700,MATCH(0,COUNTIF($Z$19:Z307,$D$20:$D$700),0))</f>
        <v/>
      </c>
      <c r="AA308" s="40">
        <f t="shared" si="3"/>
        <v>0</v>
      </c>
      <c r="AB308" s="40" t="str">
        <f t="array" ref="AB308">INDEX($B$20:$B$49,MATCH(0,COUNTIF($Z$19:Z307,$D$20:$D$700),0))</f>
        <v/>
      </c>
      <c r="AC308" s="40">
        <f t="shared" si="4"/>
        <v>0</v>
      </c>
    </row>
    <row r="309" ht="15.75" customHeight="1">
      <c r="B309" s="170"/>
      <c r="C309" s="170"/>
      <c r="D309" s="163"/>
      <c r="F309" s="92"/>
      <c r="G309" s="47"/>
      <c r="H309" s="47"/>
      <c r="U309" s="40" t="str">
        <f t="array" ref="U309">INDEX($C$20:$C$700,MATCH(0,COUNTIF($U$19:U308,$C$20:$C$700),0))</f>
        <v/>
      </c>
      <c r="V309" s="40">
        <f t="shared" si="1"/>
        <v>0</v>
      </c>
      <c r="W309" s="40" t="str">
        <f t="array" ref="W309">INDEX($B$20:$B$49,MATCH(0,COUNTIF($U$19:U308,$C$20:$C$700),0))</f>
        <v/>
      </c>
      <c r="X309" s="40">
        <f t="shared" si="2"/>
        <v>0</v>
      </c>
      <c r="Y309" s="155"/>
      <c r="Z309" s="40" t="str">
        <f t="array" ref="Z309">INDEX($D$20:$D$700,MATCH(0,COUNTIF($Z$19:Z308,$D$20:$D$700),0))</f>
        <v/>
      </c>
      <c r="AA309" s="40">
        <f t="shared" si="3"/>
        <v>0</v>
      </c>
      <c r="AB309" s="40" t="str">
        <f t="array" ref="AB309">INDEX($B$20:$B$49,MATCH(0,COUNTIF($Z$19:Z308,$D$20:$D$700),0))</f>
        <v/>
      </c>
      <c r="AC309" s="40">
        <f t="shared" si="4"/>
        <v>0</v>
      </c>
    </row>
    <row r="310" ht="15.75" customHeight="1">
      <c r="B310" s="170"/>
      <c r="C310" s="170"/>
      <c r="D310" s="163"/>
      <c r="F310" s="92"/>
      <c r="G310" s="47"/>
      <c r="H310" s="47"/>
      <c r="U310" s="40" t="str">
        <f t="array" ref="U310">INDEX($C$20:$C$700,MATCH(0,COUNTIF($U$19:U309,$C$20:$C$700),0))</f>
        <v/>
      </c>
      <c r="V310" s="40">
        <f t="shared" si="1"/>
        <v>0</v>
      </c>
      <c r="W310" s="40" t="str">
        <f t="array" ref="W310">INDEX($B$20:$B$49,MATCH(0,COUNTIF($U$19:U309,$C$20:$C$700),0))</f>
        <v/>
      </c>
      <c r="X310" s="40">
        <f t="shared" si="2"/>
        <v>0</v>
      </c>
      <c r="Y310" s="155"/>
      <c r="Z310" s="40" t="str">
        <f t="array" ref="Z310">INDEX($D$20:$D$700,MATCH(0,COUNTIF($Z$19:Z309,$D$20:$D$700),0))</f>
        <v/>
      </c>
      <c r="AA310" s="40">
        <f t="shared" si="3"/>
        <v>0</v>
      </c>
      <c r="AB310" s="40" t="str">
        <f t="array" ref="AB310">INDEX($B$20:$B$49,MATCH(0,COUNTIF($Z$19:Z309,$D$20:$D$700),0))</f>
        <v/>
      </c>
      <c r="AC310" s="40">
        <f t="shared" si="4"/>
        <v>0</v>
      </c>
    </row>
    <row r="311" ht="15.75" customHeight="1">
      <c r="B311" s="170"/>
      <c r="C311" s="170"/>
      <c r="D311" s="163"/>
      <c r="F311" s="92"/>
      <c r="G311" s="47"/>
      <c r="H311" s="47"/>
      <c r="U311" s="40" t="str">
        <f t="array" ref="U311">INDEX($C$20:$C$700,MATCH(0,COUNTIF($U$19:U310,$C$20:$C$700),0))</f>
        <v/>
      </c>
      <c r="V311" s="40">
        <f t="shared" si="1"/>
        <v>0</v>
      </c>
      <c r="W311" s="40" t="str">
        <f t="array" ref="W311">INDEX($B$20:$B$49,MATCH(0,COUNTIF($U$19:U310,$C$20:$C$700),0))</f>
        <v/>
      </c>
      <c r="X311" s="40">
        <f t="shared" si="2"/>
        <v>0</v>
      </c>
      <c r="Y311" s="155"/>
      <c r="Z311" s="40" t="str">
        <f t="array" ref="Z311">INDEX($D$20:$D$700,MATCH(0,COUNTIF($Z$19:Z310,$D$20:$D$700),0))</f>
        <v/>
      </c>
      <c r="AA311" s="40">
        <f t="shared" si="3"/>
        <v>0</v>
      </c>
      <c r="AB311" s="40" t="str">
        <f t="array" ref="AB311">INDEX($B$20:$B$49,MATCH(0,COUNTIF($Z$19:Z310,$D$20:$D$700),0))</f>
        <v/>
      </c>
      <c r="AC311" s="40">
        <f t="shared" si="4"/>
        <v>0</v>
      </c>
    </row>
    <row r="312" ht="15.75" customHeight="1">
      <c r="B312" s="170"/>
      <c r="C312" s="170"/>
      <c r="D312" s="163"/>
      <c r="F312" s="92"/>
      <c r="G312" s="47"/>
      <c r="H312" s="47"/>
      <c r="U312" s="40" t="str">
        <f t="array" ref="U312">INDEX($C$20:$C$700,MATCH(0,COUNTIF($U$19:U311,$C$20:$C$700),0))</f>
        <v/>
      </c>
      <c r="V312" s="40">
        <f t="shared" si="1"/>
        <v>0</v>
      </c>
      <c r="W312" s="40" t="str">
        <f t="array" ref="W312">INDEX($B$20:$B$49,MATCH(0,COUNTIF($U$19:U311,$C$20:$C$700),0))</f>
        <v/>
      </c>
      <c r="X312" s="40">
        <f t="shared" si="2"/>
        <v>0</v>
      </c>
      <c r="Y312" s="155"/>
      <c r="Z312" s="40" t="str">
        <f t="array" ref="Z312">INDEX($D$20:$D$700,MATCH(0,COUNTIF($Z$19:Z311,$D$20:$D$700),0))</f>
        <v/>
      </c>
      <c r="AA312" s="40">
        <f t="shared" si="3"/>
        <v>0</v>
      </c>
      <c r="AB312" s="40" t="str">
        <f t="array" ref="AB312">INDEX($B$20:$B$49,MATCH(0,COUNTIF($Z$19:Z311,$D$20:$D$700),0))</f>
        <v/>
      </c>
      <c r="AC312" s="40">
        <f t="shared" si="4"/>
        <v>0</v>
      </c>
    </row>
    <row r="313" ht="15.75" customHeight="1">
      <c r="B313" s="170"/>
      <c r="C313" s="170"/>
      <c r="D313" s="163"/>
      <c r="F313" s="92"/>
      <c r="G313" s="47"/>
      <c r="H313" s="47"/>
      <c r="U313" s="40" t="str">
        <f t="array" ref="U313">INDEX($C$20:$C$700,MATCH(0,COUNTIF($U$19:U312,$C$20:$C$700),0))</f>
        <v/>
      </c>
      <c r="V313" s="40">
        <f t="shared" si="1"/>
        <v>0</v>
      </c>
      <c r="W313" s="40" t="str">
        <f t="array" ref="W313">INDEX($B$20:$B$49,MATCH(0,COUNTIF($U$19:U312,$C$20:$C$700),0))</f>
        <v/>
      </c>
      <c r="X313" s="40">
        <f t="shared" si="2"/>
        <v>0</v>
      </c>
      <c r="Y313" s="155"/>
      <c r="Z313" s="40" t="str">
        <f t="array" ref="Z313">INDEX($D$20:$D$700,MATCH(0,COUNTIF($Z$19:Z312,$D$20:$D$700),0))</f>
        <v/>
      </c>
      <c r="AA313" s="40">
        <f t="shared" si="3"/>
        <v>0</v>
      </c>
      <c r="AB313" s="40" t="str">
        <f t="array" ref="AB313">INDEX($B$20:$B$49,MATCH(0,COUNTIF($Z$19:Z312,$D$20:$D$700),0))</f>
        <v/>
      </c>
      <c r="AC313" s="40">
        <f t="shared" si="4"/>
        <v>0</v>
      </c>
    </row>
    <row r="314" ht="15.75" customHeight="1">
      <c r="B314" s="170"/>
      <c r="C314" s="170"/>
      <c r="D314" s="163"/>
      <c r="F314" s="92"/>
      <c r="G314" s="47"/>
      <c r="H314" s="47"/>
      <c r="U314" s="40" t="str">
        <f t="array" ref="U314">INDEX($C$20:$C$700,MATCH(0,COUNTIF($U$19:U313,$C$20:$C$700),0))</f>
        <v/>
      </c>
      <c r="V314" s="40">
        <f t="shared" si="1"/>
        <v>0</v>
      </c>
      <c r="W314" s="40" t="str">
        <f t="array" ref="W314">INDEX($B$20:$B$49,MATCH(0,COUNTIF($U$19:U313,$C$20:$C$700),0))</f>
        <v/>
      </c>
      <c r="X314" s="40">
        <f t="shared" si="2"/>
        <v>0</v>
      </c>
      <c r="Y314" s="155"/>
      <c r="Z314" s="40" t="str">
        <f t="array" ref="Z314">INDEX($D$20:$D$700,MATCH(0,COUNTIF($Z$19:Z313,$D$20:$D$700),0))</f>
        <v/>
      </c>
      <c r="AA314" s="40">
        <f t="shared" si="3"/>
        <v>0</v>
      </c>
      <c r="AB314" s="40" t="str">
        <f t="array" ref="AB314">INDEX($B$20:$B$49,MATCH(0,COUNTIF($Z$19:Z313,$D$20:$D$700),0))</f>
        <v/>
      </c>
      <c r="AC314" s="40">
        <f t="shared" si="4"/>
        <v>0</v>
      </c>
    </row>
    <row r="315" ht="15.75" customHeight="1">
      <c r="B315" s="170"/>
      <c r="C315" s="170"/>
      <c r="D315" s="163"/>
      <c r="F315" s="92"/>
      <c r="G315" s="47"/>
      <c r="H315" s="47"/>
      <c r="U315" s="40" t="str">
        <f t="array" ref="U315">INDEX($C$20:$C$700,MATCH(0,COUNTIF($U$19:U314,$C$20:$C$700),0))</f>
        <v/>
      </c>
      <c r="V315" s="40">
        <f t="shared" si="1"/>
        <v>0</v>
      </c>
      <c r="W315" s="40" t="str">
        <f t="array" ref="W315">INDEX($B$20:$B$49,MATCH(0,COUNTIF($U$19:U314,$C$20:$C$700),0))</f>
        <v/>
      </c>
      <c r="X315" s="40">
        <f t="shared" si="2"/>
        <v>0</v>
      </c>
      <c r="Y315" s="155"/>
      <c r="Z315" s="40" t="str">
        <f t="array" ref="Z315">INDEX($D$20:$D$700,MATCH(0,COUNTIF($Z$19:Z314,$D$20:$D$700),0))</f>
        <v/>
      </c>
      <c r="AA315" s="40">
        <f t="shared" si="3"/>
        <v>0</v>
      </c>
      <c r="AB315" s="40" t="str">
        <f t="array" ref="AB315">INDEX($B$20:$B$49,MATCH(0,COUNTIF($Z$19:Z314,$D$20:$D$700),0))</f>
        <v/>
      </c>
      <c r="AC315" s="40">
        <f t="shared" si="4"/>
        <v>0</v>
      </c>
    </row>
    <row r="316" ht="15.75" customHeight="1">
      <c r="B316" s="170"/>
      <c r="C316" s="170"/>
      <c r="D316" s="163"/>
      <c r="F316" s="92"/>
      <c r="G316" s="47"/>
      <c r="H316" s="47"/>
      <c r="U316" s="40" t="str">
        <f t="array" ref="U316">INDEX($C$20:$C$700,MATCH(0,COUNTIF($U$19:U315,$C$20:$C$700),0))</f>
        <v/>
      </c>
      <c r="V316" s="40">
        <f t="shared" si="1"/>
        <v>0</v>
      </c>
      <c r="W316" s="40" t="str">
        <f t="array" ref="W316">INDEX($B$20:$B$49,MATCH(0,COUNTIF($U$19:U315,$C$20:$C$700),0))</f>
        <v/>
      </c>
      <c r="X316" s="40">
        <f t="shared" si="2"/>
        <v>0</v>
      </c>
      <c r="Y316" s="155"/>
      <c r="Z316" s="40" t="str">
        <f t="array" ref="Z316">INDEX($D$20:$D$700,MATCH(0,COUNTIF($Z$19:Z315,$D$20:$D$700),0))</f>
        <v/>
      </c>
      <c r="AA316" s="40">
        <f t="shared" si="3"/>
        <v>0</v>
      </c>
      <c r="AB316" s="40" t="str">
        <f t="array" ref="AB316">INDEX($B$20:$B$49,MATCH(0,COUNTIF($Z$19:Z315,$D$20:$D$700),0))</f>
        <v/>
      </c>
      <c r="AC316" s="40">
        <f t="shared" si="4"/>
        <v>0</v>
      </c>
    </row>
    <row r="317" ht="15.75" customHeight="1">
      <c r="B317" s="170"/>
      <c r="C317" s="170"/>
      <c r="D317" s="163"/>
      <c r="F317" s="92"/>
      <c r="G317" s="47"/>
      <c r="H317" s="47"/>
      <c r="U317" s="40" t="str">
        <f t="array" ref="U317">INDEX($C$20:$C$700,MATCH(0,COUNTIF($U$19:U316,$C$20:$C$700),0))</f>
        <v/>
      </c>
      <c r="V317" s="40">
        <f t="shared" si="1"/>
        <v>0</v>
      </c>
      <c r="W317" s="40" t="str">
        <f t="array" ref="W317">INDEX($B$20:$B$49,MATCH(0,COUNTIF($U$19:U316,$C$20:$C$700),0))</f>
        <v/>
      </c>
      <c r="X317" s="40">
        <f t="shared" si="2"/>
        <v>0</v>
      </c>
      <c r="Y317" s="155"/>
      <c r="Z317" s="40" t="str">
        <f t="array" ref="Z317">INDEX($D$20:$D$700,MATCH(0,COUNTIF($Z$19:Z316,$D$20:$D$700),0))</f>
        <v/>
      </c>
      <c r="AA317" s="40">
        <f t="shared" si="3"/>
        <v>0</v>
      </c>
      <c r="AB317" s="40" t="str">
        <f t="array" ref="AB317">INDEX($B$20:$B$49,MATCH(0,COUNTIF($Z$19:Z316,$D$20:$D$700),0))</f>
        <v/>
      </c>
      <c r="AC317" s="40">
        <f t="shared" si="4"/>
        <v>0</v>
      </c>
    </row>
    <row r="318" ht="15.75" customHeight="1">
      <c r="B318" s="170"/>
      <c r="C318" s="170"/>
      <c r="D318" s="163"/>
      <c r="F318" s="92"/>
      <c r="G318" s="47"/>
      <c r="H318" s="47"/>
      <c r="U318" s="40" t="str">
        <f t="array" ref="U318">INDEX($C$20:$C$700,MATCH(0,COUNTIF($U$19:U317,$C$20:$C$700),0))</f>
        <v/>
      </c>
      <c r="V318" s="40">
        <f t="shared" si="1"/>
        <v>0</v>
      </c>
      <c r="W318" s="40" t="str">
        <f t="array" ref="W318">INDEX($B$20:$B$49,MATCH(0,COUNTIF($U$19:U317,$C$20:$C$700),0))</f>
        <v/>
      </c>
      <c r="X318" s="40">
        <f t="shared" si="2"/>
        <v>0</v>
      </c>
      <c r="Y318" s="155"/>
      <c r="Z318" s="40" t="str">
        <f t="array" ref="Z318">INDEX($D$20:$D$700,MATCH(0,COUNTIF($Z$19:Z317,$D$20:$D$700),0))</f>
        <v/>
      </c>
      <c r="AA318" s="40">
        <f t="shared" si="3"/>
        <v>0</v>
      </c>
      <c r="AB318" s="40" t="str">
        <f t="array" ref="AB318">INDEX($B$20:$B$49,MATCH(0,COUNTIF($Z$19:Z317,$D$20:$D$700),0))</f>
        <v/>
      </c>
      <c r="AC318" s="40">
        <f t="shared" si="4"/>
        <v>0</v>
      </c>
    </row>
    <row r="319" ht="15.75" customHeight="1">
      <c r="B319" s="170"/>
      <c r="C319" s="170"/>
      <c r="D319" s="163"/>
      <c r="F319" s="92"/>
      <c r="G319" s="47"/>
      <c r="H319" s="47"/>
      <c r="U319" s="40" t="str">
        <f t="array" ref="U319">INDEX($C$20:$C$700,MATCH(0,COUNTIF($U$19:U318,$C$20:$C$700),0))</f>
        <v/>
      </c>
      <c r="V319" s="40">
        <f t="shared" si="1"/>
        <v>0</v>
      </c>
      <c r="W319" s="40" t="str">
        <f t="array" ref="W319">INDEX($B$20:$B$49,MATCH(0,COUNTIF($U$19:U318,$C$20:$C$700),0))</f>
        <v/>
      </c>
      <c r="X319" s="40">
        <f t="shared" si="2"/>
        <v>0</v>
      </c>
      <c r="Y319" s="155"/>
      <c r="Z319" s="40" t="str">
        <f t="array" ref="Z319">INDEX($D$20:$D$700,MATCH(0,COUNTIF($Z$19:Z318,$D$20:$D$700),0))</f>
        <v/>
      </c>
      <c r="AA319" s="40">
        <f t="shared" si="3"/>
        <v>0</v>
      </c>
      <c r="AB319" s="40" t="str">
        <f t="array" ref="AB319">INDEX($B$20:$B$49,MATCH(0,COUNTIF($Z$19:Z318,$D$20:$D$700),0))</f>
        <v/>
      </c>
      <c r="AC319" s="40">
        <f t="shared" si="4"/>
        <v>0</v>
      </c>
    </row>
    <row r="320" ht="15.75" customHeight="1">
      <c r="B320" s="170"/>
      <c r="C320" s="170"/>
      <c r="D320" s="163"/>
      <c r="F320" s="92"/>
      <c r="G320" s="47"/>
      <c r="H320" s="47"/>
      <c r="U320" s="40" t="str">
        <f t="array" ref="U320">INDEX($C$20:$C$700,MATCH(0,COUNTIF($U$19:U319,$C$20:$C$700),0))</f>
        <v/>
      </c>
      <c r="V320" s="40">
        <f t="shared" si="1"/>
        <v>0</v>
      </c>
      <c r="W320" s="40" t="str">
        <f t="array" ref="W320">INDEX($B$20:$B$49,MATCH(0,COUNTIF($U$19:U319,$C$20:$C$700),0))</f>
        <v/>
      </c>
      <c r="X320" s="40">
        <f t="shared" si="2"/>
        <v>0</v>
      </c>
      <c r="Y320" s="155"/>
      <c r="Z320" s="40" t="str">
        <f t="array" ref="Z320">INDEX($D$20:$D$700,MATCH(0,COUNTIF($Z$19:Z319,$D$20:$D$700),0))</f>
        <v/>
      </c>
      <c r="AA320" s="40">
        <f t="shared" si="3"/>
        <v>0</v>
      </c>
      <c r="AB320" s="40" t="str">
        <f t="array" ref="AB320">INDEX($B$20:$B$49,MATCH(0,COUNTIF($Z$19:Z319,$D$20:$D$700),0))</f>
        <v/>
      </c>
      <c r="AC320" s="40">
        <f t="shared" si="4"/>
        <v>0</v>
      </c>
    </row>
    <row r="321" ht="15.75" customHeight="1">
      <c r="B321" s="170"/>
      <c r="C321" s="170"/>
      <c r="D321" s="163"/>
      <c r="F321" s="92"/>
      <c r="G321" s="47"/>
      <c r="H321" s="47"/>
      <c r="U321" s="40" t="str">
        <f t="array" ref="U321">INDEX($C$20:$C$700,MATCH(0,COUNTIF($U$19:U320,$C$20:$C$700),0))</f>
        <v/>
      </c>
      <c r="V321" s="40">
        <f t="shared" si="1"/>
        <v>0</v>
      </c>
      <c r="W321" s="40" t="str">
        <f t="array" ref="W321">INDEX($B$20:$B$49,MATCH(0,COUNTIF($U$19:U320,$C$20:$C$700),0))</f>
        <v/>
      </c>
      <c r="X321" s="40">
        <f t="shared" si="2"/>
        <v>0</v>
      </c>
      <c r="Y321" s="155"/>
      <c r="Z321" s="40" t="str">
        <f t="array" ref="Z321">INDEX($D$20:$D$700,MATCH(0,COUNTIF($Z$19:Z320,$D$20:$D$700),0))</f>
        <v/>
      </c>
      <c r="AA321" s="40">
        <f t="shared" si="3"/>
        <v>0</v>
      </c>
      <c r="AB321" s="40" t="str">
        <f t="array" ref="AB321">INDEX($B$20:$B$49,MATCH(0,COUNTIF($Z$19:Z320,$D$20:$D$700),0))</f>
        <v/>
      </c>
      <c r="AC321" s="40">
        <f t="shared" si="4"/>
        <v>0</v>
      </c>
    </row>
    <row r="322" ht="15.75" customHeight="1">
      <c r="B322" s="170"/>
      <c r="C322" s="170"/>
      <c r="D322" s="163"/>
      <c r="F322" s="92"/>
      <c r="G322" s="47"/>
      <c r="H322" s="47"/>
      <c r="U322" s="40" t="str">
        <f t="array" ref="U322">INDEX($C$20:$C$700,MATCH(0,COUNTIF($U$19:U321,$C$20:$C$700),0))</f>
        <v/>
      </c>
      <c r="V322" s="40">
        <f t="shared" si="1"/>
        <v>0</v>
      </c>
      <c r="W322" s="40" t="str">
        <f t="array" ref="W322">INDEX($B$20:$B$49,MATCH(0,COUNTIF($U$19:U321,$C$20:$C$700),0))</f>
        <v/>
      </c>
      <c r="X322" s="40">
        <f t="shared" si="2"/>
        <v>0</v>
      </c>
      <c r="Y322" s="155"/>
      <c r="Z322" s="40" t="str">
        <f t="array" ref="Z322">INDEX($D$20:$D$700,MATCH(0,COUNTIF($Z$19:Z321,$D$20:$D$700),0))</f>
        <v/>
      </c>
      <c r="AA322" s="40">
        <f t="shared" si="3"/>
        <v>0</v>
      </c>
      <c r="AB322" s="40" t="str">
        <f t="array" ref="AB322">INDEX($B$20:$B$49,MATCH(0,COUNTIF($Z$19:Z321,$D$20:$D$700),0))</f>
        <v/>
      </c>
      <c r="AC322" s="40">
        <f t="shared" si="4"/>
        <v>0</v>
      </c>
    </row>
    <row r="323" ht="15.75" customHeight="1">
      <c r="B323" s="170"/>
      <c r="C323" s="170"/>
      <c r="D323" s="163"/>
      <c r="F323" s="92"/>
      <c r="G323" s="47"/>
      <c r="H323" s="47"/>
      <c r="U323" s="40" t="str">
        <f t="array" ref="U323">INDEX($C$20:$C$700,MATCH(0,COUNTIF($U$19:U322,$C$20:$C$700),0))</f>
        <v/>
      </c>
      <c r="V323" s="40">
        <f t="shared" si="1"/>
        <v>0</v>
      </c>
      <c r="W323" s="40" t="str">
        <f t="array" ref="W323">INDEX($B$20:$B$49,MATCH(0,COUNTIF($U$19:U322,$C$20:$C$700),0))</f>
        <v/>
      </c>
      <c r="X323" s="40">
        <f t="shared" si="2"/>
        <v>0</v>
      </c>
      <c r="Y323" s="155"/>
      <c r="Z323" s="40" t="str">
        <f t="array" ref="Z323">INDEX($D$20:$D$700,MATCH(0,COUNTIF($Z$19:Z322,$D$20:$D$700),0))</f>
        <v/>
      </c>
      <c r="AA323" s="40">
        <f t="shared" si="3"/>
        <v>0</v>
      </c>
      <c r="AB323" s="40" t="str">
        <f t="array" ref="AB323">INDEX($B$20:$B$49,MATCH(0,COUNTIF($Z$19:Z322,$D$20:$D$700),0))</f>
        <v/>
      </c>
      <c r="AC323" s="40">
        <f t="shared" si="4"/>
        <v>0</v>
      </c>
    </row>
    <row r="324" ht="15.75" customHeight="1">
      <c r="B324" s="170"/>
      <c r="C324" s="170"/>
      <c r="D324" s="163"/>
      <c r="F324" s="92"/>
      <c r="G324" s="47"/>
      <c r="H324" s="47"/>
      <c r="U324" s="40" t="str">
        <f t="array" ref="U324">INDEX($C$20:$C$700,MATCH(0,COUNTIF($U$19:U323,$C$20:$C$700),0))</f>
        <v/>
      </c>
      <c r="V324" s="40">
        <f t="shared" si="1"/>
        <v>0</v>
      </c>
      <c r="W324" s="40" t="str">
        <f t="array" ref="W324">INDEX($B$20:$B$49,MATCH(0,COUNTIF($U$19:U323,$C$20:$C$700),0))</f>
        <v/>
      </c>
      <c r="X324" s="40">
        <f t="shared" si="2"/>
        <v>0</v>
      </c>
      <c r="Y324" s="155"/>
      <c r="Z324" s="40" t="str">
        <f t="array" ref="Z324">INDEX($D$20:$D$700,MATCH(0,COUNTIF($Z$19:Z323,$D$20:$D$700),0))</f>
        <v/>
      </c>
      <c r="AA324" s="40">
        <f t="shared" si="3"/>
        <v>0</v>
      </c>
      <c r="AB324" s="40" t="str">
        <f t="array" ref="AB324">INDEX($B$20:$B$49,MATCH(0,COUNTIF($Z$19:Z323,$D$20:$D$700),0))</f>
        <v/>
      </c>
      <c r="AC324" s="40">
        <f t="shared" si="4"/>
        <v>0</v>
      </c>
    </row>
    <row r="325" ht="15.75" customHeight="1">
      <c r="B325" s="170"/>
      <c r="C325" s="170"/>
      <c r="D325" s="163"/>
      <c r="F325" s="92"/>
      <c r="G325" s="47"/>
      <c r="H325" s="47"/>
      <c r="U325" s="40" t="str">
        <f t="array" ref="U325">INDEX($C$20:$C$700,MATCH(0,COUNTIF($U$19:U324,$C$20:$C$700),0))</f>
        <v/>
      </c>
      <c r="V325" s="40">
        <f t="shared" si="1"/>
        <v>0</v>
      </c>
      <c r="W325" s="40" t="str">
        <f t="array" ref="W325">INDEX($B$20:$B$49,MATCH(0,COUNTIF($U$19:U324,$C$20:$C$700),0))</f>
        <v/>
      </c>
      <c r="X325" s="40">
        <f t="shared" si="2"/>
        <v>0</v>
      </c>
      <c r="Y325" s="155"/>
      <c r="Z325" s="40" t="str">
        <f t="array" ref="Z325">INDEX($D$20:$D$700,MATCH(0,COUNTIF($Z$19:Z324,$D$20:$D$700),0))</f>
        <v/>
      </c>
      <c r="AA325" s="40">
        <f t="shared" si="3"/>
        <v>0</v>
      </c>
      <c r="AB325" s="40" t="str">
        <f t="array" ref="AB325">INDEX($B$20:$B$49,MATCH(0,COUNTIF($Z$19:Z324,$D$20:$D$700),0))</f>
        <v/>
      </c>
      <c r="AC325" s="40">
        <f t="shared" si="4"/>
        <v>0</v>
      </c>
    </row>
    <row r="326" ht="15.75" customHeight="1">
      <c r="B326" s="170"/>
      <c r="C326" s="170"/>
      <c r="D326" s="163"/>
      <c r="F326" s="92"/>
      <c r="G326" s="47"/>
      <c r="H326" s="47"/>
      <c r="U326" s="40" t="str">
        <f t="array" ref="U326">INDEX($C$20:$C$700,MATCH(0,COUNTIF($U$19:U325,$C$20:$C$700),0))</f>
        <v/>
      </c>
      <c r="V326" s="40">
        <f t="shared" si="1"/>
        <v>0</v>
      </c>
      <c r="W326" s="40" t="str">
        <f t="array" ref="W326">INDEX($B$20:$B$49,MATCH(0,COUNTIF($U$19:U325,$C$20:$C$700),0))</f>
        <v/>
      </c>
      <c r="X326" s="40">
        <f t="shared" si="2"/>
        <v>0</v>
      </c>
      <c r="Y326" s="155"/>
      <c r="Z326" s="40" t="str">
        <f t="array" ref="Z326">INDEX($D$20:$D$700,MATCH(0,COUNTIF($Z$19:Z325,$D$20:$D$700),0))</f>
        <v/>
      </c>
      <c r="AA326" s="40">
        <f t="shared" si="3"/>
        <v>0</v>
      </c>
      <c r="AB326" s="40" t="str">
        <f t="array" ref="AB326">INDEX($B$20:$B$49,MATCH(0,COUNTIF($Z$19:Z325,$D$20:$D$700),0))</f>
        <v/>
      </c>
      <c r="AC326" s="40">
        <f t="shared" si="4"/>
        <v>0</v>
      </c>
    </row>
    <row r="327" ht="15.75" customHeight="1">
      <c r="B327" s="170"/>
      <c r="C327" s="170"/>
      <c r="D327" s="163"/>
      <c r="F327" s="92"/>
      <c r="G327" s="47"/>
      <c r="H327" s="47"/>
      <c r="U327" s="40" t="str">
        <f t="array" ref="U327">INDEX($C$20:$C$700,MATCH(0,COUNTIF($U$19:U326,$C$20:$C$700),0))</f>
        <v/>
      </c>
      <c r="V327" s="40">
        <f t="shared" si="1"/>
        <v>0</v>
      </c>
      <c r="W327" s="40" t="str">
        <f t="array" ref="W327">INDEX($B$20:$B$49,MATCH(0,COUNTIF($U$19:U326,$C$20:$C$700),0))</f>
        <v/>
      </c>
      <c r="X327" s="40">
        <f t="shared" si="2"/>
        <v>0</v>
      </c>
      <c r="Y327" s="155"/>
      <c r="Z327" s="40" t="str">
        <f t="array" ref="Z327">INDEX($D$20:$D$700,MATCH(0,COUNTIF($Z$19:Z326,$D$20:$D$700),0))</f>
        <v/>
      </c>
      <c r="AA327" s="40">
        <f t="shared" si="3"/>
        <v>0</v>
      </c>
      <c r="AB327" s="40" t="str">
        <f t="array" ref="AB327">INDEX($B$20:$B$49,MATCH(0,COUNTIF($Z$19:Z326,$D$20:$D$700),0))</f>
        <v/>
      </c>
      <c r="AC327" s="40">
        <f t="shared" si="4"/>
        <v>0</v>
      </c>
    </row>
    <row r="328" ht="15.75" customHeight="1">
      <c r="B328" s="170"/>
      <c r="C328" s="170"/>
      <c r="D328" s="163"/>
      <c r="F328" s="92"/>
      <c r="G328" s="47"/>
      <c r="H328" s="47"/>
      <c r="U328" s="40" t="str">
        <f t="array" ref="U328">INDEX($C$20:$C$700,MATCH(0,COUNTIF($U$19:U327,$C$20:$C$700),0))</f>
        <v/>
      </c>
      <c r="V328" s="40">
        <f t="shared" si="1"/>
        <v>0</v>
      </c>
      <c r="W328" s="40" t="str">
        <f t="array" ref="W328">INDEX($B$20:$B$49,MATCH(0,COUNTIF($U$19:U327,$C$20:$C$700),0))</f>
        <v/>
      </c>
      <c r="X328" s="40">
        <f t="shared" si="2"/>
        <v>0</v>
      </c>
      <c r="Y328" s="155"/>
      <c r="Z328" s="40" t="str">
        <f t="array" ref="Z328">INDEX($D$20:$D$700,MATCH(0,COUNTIF($Z$19:Z327,$D$20:$D$700),0))</f>
        <v/>
      </c>
      <c r="AA328" s="40">
        <f t="shared" si="3"/>
        <v>0</v>
      </c>
      <c r="AB328" s="40" t="str">
        <f t="array" ref="AB328">INDEX($B$20:$B$49,MATCH(0,COUNTIF($Z$19:Z327,$D$20:$D$700),0))</f>
        <v/>
      </c>
      <c r="AC328" s="40">
        <f t="shared" si="4"/>
        <v>0</v>
      </c>
    </row>
    <row r="329" ht="15.75" customHeight="1">
      <c r="B329" s="170"/>
      <c r="C329" s="170"/>
      <c r="D329" s="163"/>
      <c r="F329" s="92"/>
      <c r="G329" s="47"/>
      <c r="H329" s="47"/>
      <c r="U329" s="40" t="str">
        <f t="array" ref="U329">INDEX($C$20:$C$700,MATCH(0,COUNTIF($U$19:U328,$C$20:$C$700),0))</f>
        <v/>
      </c>
      <c r="V329" s="40">
        <f t="shared" si="1"/>
        <v>0</v>
      </c>
      <c r="W329" s="40" t="str">
        <f t="array" ref="W329">INDEX($B$20:$B$49,MATCH(0,COUNTIF($U$19:U328,$C$20:$C$700),0))</f>
        <v/>
      </c>
      <c r="X329" s="40">
        <f t="shared" si="2"/>
        <v>0</v>
      </c>
      <c r="Y329" s="155"/>
      <c r="Z329" s="40" t="str">
        <f t="array" ref="Z329">INDEX($D$20:$D$700,MATCH(0,COUNTIF($Z$19:Z328,$D$20:$D$700),0))</f>
        <v/>
      </c>
      <c r="AA329" s="40">
        <f t="shared" si="3"/>
        <v>0</v>
      </c>
      <c r="AB329" s="40" t="str">
        <f t="array" ref="AB329">INDEX($B$20:$B$49,MATCH(0,COUNTIF($Z$19:Z328,$D$20:$D$700),0))</f>
        <v/>
      </c>
      <c r="AC329" s="40">
        <f t="shared" si="4"/>
        <v>0</v>
      </c>
    </row>
    <row r="330" ht="15.75" customHeight="1">
      <c r="B330" s="170"/>
      <c r="C330" s="170"/>
      <c r="D330" s="163"/>
      <c r="F330" s="92"/>
      <c r="G330" s="47"/>
      <c r="H330" s="47"/>
      <c r="U330" s="40" t="str">
        <f t="array" ref="U330">INDEX($C$20:$C$700,MATCH(0,COUNTIF($U$19:U329,$C$20:$C$700),0))</f>
        <v/>
      </c>
      <c r="V330" s="40">
        <f t="shared" si="1"/>
        <v>0</v>
      </c>
      <c r="W330" s="40" t="str">
        <f t="array" ref="W330">INDEX($B$20:$B$49,MATCH(0,COUNTIF($U$19:U329,$C$20:$C$700),0))</f>
        <v/>
      </c>
      <c r="X330" s="40">
        <f t="shared" si="2"/>
        <v>0</v>
      </c>
      <c r="Y330" s="155"/>
      <c r="Z330" s="40" t="str">
        <f t="array" ref="Z330">INDEX($D$20:$D$700,MATCH(0,COUNTIF($Z$19:Z329,$D$20:$D$700),0))</f>
        <v/>
      </c>
      <c r="AA330" s="40">
        <f t="shared" si="3"/>
        <v>0</v>
      </c>
      <c r="AB330" s="40" t="str">
        <f t="array" ref="AB330">INDEX($B$20:$B$49,MATCH(0,COUNTIF($Z$19:Z329,$D$20:$D$700),0))</f>
        <v/>
      </c>
      <c r="AC330" s="40">
        <f t="shared" si="4"/>
        <v>0</v>
      </c>
    </row>
    <row r="331" ht="15.75" customHeight="1">
      <c r="B331" s="170"/>
      <c r="C331" s="170"/>
      <c r="D331" s="163"/>
      <c r="F331" s="92"/>
      <c r="G331" s="47"/>
      <c r="H331" s="47"/>
      <c r="U331" s="40" t="str">
        <f t="array" ref="U331">INDEX($C$20:$C$700,MATCH(0,COUNTIF($U$19:U330,$C$20:$C$700),0))</f>
        <v/>
      </c>
      <c r="V331" s="40">
        <f t="shared" si="1"/>
        <v>0</v>
      </c>
      <c r="W331" s="40" t="str">
        <f t="array" ref="W331">INDEX($B$20:$B$49,MATCH(0,COUNTIF($U$19:U330,$C$20:$C$700),0))</f>
        <v/>
      </c>
      <c r="X331" s="40">
        <f t="shared" si="2"/>
        <v>0</v>
      </c>
      <c r="Y331" s="155"/>
      <c r="Z331" s="40" t="str">
        <f t="array" ref="Z331">INDEX($D$20:$D$700,MATCH(0,COUNTIF($Z$19:Z330,$D$20:$D$700),0))</f>
        <v/>
      </c>
      <c r="AA331" s="40">
        <f t="shared" si="3"/>
        <v>0</v>
      </c>
      <c r="AB331" s="40" t="str">
        <f t="array" ref="AB331">INDEX($B$20:$B$49,MATCH(0,COUNTIF($Z$19:Z330,$D$20:$D$700),0))</f>
        <v/>
      </c>
      <c r="AC331" s="40">
        <f t="shared" si="4"/>
        <v>0</v>
      </c>
    </row>
    <row r="332" ht="15.75" customHeight="1">
      <c r="B332" s="170"/>
      <c r="C332" s="170"/>
      <c r="D332" s="163"/>
      <c r="F332" s="92"/>
      <c r="G332" s="47"/>
      <c r="H332" s="47"/>
      <c r="U332" s="40" t="str">
        <f t="array" ref="U332">INDEX($C$20:$C$700,MATCH(0,COUNTIF($U$19:U331,$C$20:$C$700),0))</f>
        <v/>
      </c>
      <c r="V332" s="40">
        <f t="shared" si="1"/>
        <v>0</v>
      </c>
      <c r="W332" s="40" t="str">
        <f t="array" ref="W332">INDEX($B$20:$B$49,MATCH(0,COUNTIF($U$19:U331,$C$20:$C$700),0))</f>
        <v/>
      </c>
      <c r="X332" s="40">
        <f t="shared" si="2"/>
        <v>0</v>
      </c>
      <c r="Y332" s="155"/>
      <c r="Z332" s="40" t="str">
        <f t="array" ref="Z332">INDEX($D$20:$D$700,MATCH(0,COUNTIF($Z$19:Z331,$D$20:$D$700),0))</f>
        <v/>
      </c>
      <c r="AA332" s="40">
        <f t="shared" si="3"/>
        <v>0</v>
      </c>
      <c r="AB332" s="40" t="str">
        <f t="array" ref="AB332">INDEX($B$20:$B$49,MATCH(0,COUNTIF($Z$19:Z331,$D$20:$D$700),0))</f>
        <v/>
      </c>
      <c r="AC332" s="40">
        <f t="shared" si="4"/>
        <v>0</v>
      </c>
    </row>
    <row r="333" ht="15.75" customHeight="1">
      <c r="B333" s="170"/>
      <c r="C333" s="170"/>
      <c r="D333" s="163"/>
      <c r="F333" s="92"/>
      <c r="G333" s="47"/>
      <c r="H333" s="47"/>
      <c r="U333" s="40" t="str">
        <f t="array" ref="U333">INDEX($C$20:$C$700,MATCH(0,COUNTIF($U$19:U332,$C$20:$C$700),0))</f>
        <v/>
      </c>
      <c r="V333" s="40">
        <f t="shared" si="1"/>
        <v>0</v>
      </c>
      <c r="W333" s="40" t="str">
        <f t="array" ref="W333">INDEX($B$20:$B$49,MATCH(0,COUNTIF($U$19:U332,$C$20:$C$700),0))</f>
        <v/>
      </c>
      <c r="X333" s="40">
        <f t="shared" si="2"/>
        <v>0</v>
      </c>
      <c r="Y333" s="155"/>
      <c r="Z333" s="40" t="str">
        <f t="array" ref="Z333">INDEX($D$20:$D$700,MATCH(0,COUNTIF($Z$19:Z332,$D$20:$D$700),0))</f>
        <v/>
      </c>
      <c r="AA333" s="40">
        <f t="shared" si="3"/>
        <v>0</v>
      </c>
      <c r="AB333" s="40" t="str">
        <f t="array" ref="AB333">INDEX($B$20:$B$49,MATCH(0,COUNTIF($Z$19:Z332,$D$20:$D$700),0))</f>
        <v/>
      </c>
      <c r="AC333" s="40">
        <f t="shared" si="4"/>
        <v>0</v>
      </c>
    </row>
    <row r="334" ht="15.75" customHeight="1">
      <c r="B334" s="170"/>
      <c r="C334" s="170"/>
      <c r="D334" s="163"/>
      <c r="F334" s="92"/>
      <c r="G334" s="47"/>
      <c r="H334" s="47"/>
      <c r="U334" s="40" t="str">
        <f t="array" ref="U334">INDEX($C$20:$C$700,MATCH(0,COUNTIF($U$19:U333,$C$20:$C$700),0))</f>
        <v/>
      </c>
      <c r="V334" s="40">
        <f t="shared" si="1"/>
        <v>0</v>
      </c>
      <c r="W334" s="40" t="str">
        <f t="array" ref="W334">INDEX($B$20:$B$49,MATCH(0,COUNTIF($U$19:U333,$C$20:$C$700),0))</f>
        <v/>
      </c>
      <c r="X334" s="40">
        <f t="shared" si="2"/>
        <v>0</v>
      </c>
      <c r="Y334" s="155"/>
      <c r="Z334" s="40" t="str">
        <f t="array" ref="Z334">INDEX($D$20:$D$700,MATCH(0,COUNTIF($Z$19:Z333,$D$20:$D$700),0))</f>
        <v/>
      </c>
      <c r="AA334" s="40">
        <f t="shared" si="3"/>
        <v>0</v>
      </c>
      <c r="AB334" s="40" t="str">
        <f t="array" ref="AB334">INDEX($B$20:$B$49,MATCH(0,COUNTIF($Z$19:Z333,$D$20:$D$700),0))</f>
        <v/>
      </c>
      <c r="AC334" s="40">
        <f t="shared" si="4"/>
        <v>0</v>
      </c>
    </row>
    <row r="335" ht="15.75" customHeight="1">
      <c r="B335" s="170"/>
      <c r="C335" s="170"/>
      <c r="D335" s="163"/>
      <c r="F335" s="92"/>
      <c r="G335" s="47"/>
      <c r="H335" s="47"/>
      <c r="U335" s="40" t="str">
        <f t="array" ref="U335">INDEX($C$20:$C$700,MATCH(0,COUNTIF($U$19:U334,$C$20:$C$700),0))</f>
        <v/>
      </c>
      <c r="V335" s="40">
        <f t="shared" si="1"/>
        <v>0</v>
      </c>
      <c r="W335" s="40" t="str">
        <f t="array" ref="W335">INDEX($B$20:$B$49,MATCH(0,COUNTIF($U$19:U334,$C$20:$C$700),0))</f>
        <v/>
      </c>
      <c r="X335" s="40">
        <f t="shared" si="2"/>
        <v>0</v>
      </c>
      <c r="Y335" s="155"/>
      <c r="Z335" s="40" t="str">
        <f t="array" ref="Z335">INDEX($D$20:$D$700,MATCH(0,COUNTIF($Z$19:Z334,$D$20:$D$700),0))</f>
        <v/>
      </c>
      <c r="AA335" s="40">
        <f t="shared" si="3"/>
        <v>0</v>
      </c>
      <c r="AB335" s="40" t="str">
        <f t="array" ref="AB335">INDEX($B$20:$B$49,MATCH(0,COUNTIF($Z$19:Z334,$D$20:$D$700),0))</f>
        <v/>
      </c>
      <c r="AC335" s="40">
        <f t="shared" si="4"/>
        <v>0</v>
      </c>
    </row>
    <row r="336" ht="15.75" customHeight="1">
      <c r="B336" s="170"/>
      <c r="C336" s="170"/>
      <c r="D336" s="163"/>
      <c r="F336" s="92"/>
      <c r="G336" s="47"/>
      <c r="H336" s="47"/>
      <c r="U336" s="40" t="str">
        <f t="array" ref="U336">INDEX($C$20:$C$700,MATCH(0,COUNTIF($U$19:U335,$C$20:$C$700),0))</f>
        <v/>
      </c>
      <c r="V336" s="40">
        <f t="shared" si="1"/>
        <v>0</v>
      </c>
      <c r="W336" s="40" t="str">
        <f t="array" ref="W336">INDEX($B$20:$B$49,MATCH(0,COUNTIF($U$19:U335,$C$20:$C$700),0))</f>
        <v/>
      </c>
      <c r="X336" s="40">
        <f t="shared" si="2"/>
        <v>0</v>
      </c>
      <c r="Y336" s="155"/>
      <c r="Z336" s="40" t="str">
        <f t="array" ref="Z336">INDEX($D$20:$D$700,MATCH(0,COUNTIF($Z$19:Z335,$D$20:$D$700),0))</f>
        <v/>
      </c>
      <c r="AA336" s="40">
        <f t="shared" si="3"/>
        <v>0</v>
      </c>
      <c r="AB336" s="40" t="str">
        <f t="array" ref="AB336">INDEX($B$20:$B$49,MATCH(0,COUNTIF($Z$19:Z335,$D$20:$D$700),0))</f>
        <v/>
      </c>
      <c r="AC336" s="40">
        <f t="shared" si="4"/>
        <v>0</v>
      </c>
    </row>
    <row r="337" ht="15.75" customHeight="1">
      <c r="B337" s="170"/>
      <c r="C337" s="170"/>
      <c r="D337" s="163"/>
      <c r="F337" s="92"/>
      <c r="G337" s="47"/>
      <c r="H337" s="47"/>
      <c r="U337" s="40" t="str">
        <f t="array" ref="U337">INDEX($C$20:$C$700,MATCH(0,COUNTIF($U$19:U336,$C$20:$C$700),0))</f>
        <v/>
      </c>
      <c r="V337" s="40">
        <f t="shared" si="1"/>
        <v>0</v>
      </c>
      <c r="W337" s="40" t="str">
        <f t="array" ref="W337">INDEX($B$20:$B$49,MATCH(0,COUNTIF($U$19:U336,$C$20:$C$700),0))</f>
        <v/>
      </c>
      <c r="X337" s="40">
        <f t="shared" si="2"/>
        <v>0</v>
      </c>
      <c r="Y337" s="155"/>
      <c r="Z337" s="40" t="str">
        <f t="array" ref="Z337">INDEX($D$20:$D$700,MATCH(0,COUNTIF($Z$19:Z336,$D$20:$D$700),0))</f>
        <v/>
      </c>
      <c r="AA337" s="40">
        <f t="shared" si="3"/>
        <v>0</v>
      </c>
      <c r="AB337" s="40" t="str">
        <f t="array" ref="AB337">INDEX($B$20:$B$49,MATCH(0,COUNTIF($Z$19:Z336,$D$20:$D$700),0))</f>
        <v/>
      </c>
      <c r="AC337" s="40">
        <f t="shared" si="4"/>
        <v>0</v>
      </c>
    </row>
    <row r="338" ht="15.75" customHeight="1">
      <c r="B338" s="170"/>
      <c r="C338" s="170"/>
      <c r="D338" s="163"/>
      <c r="F338" s="92"/>
      <c r="G338" s="47"/>
      <c r="H338" s="47"/>
      <c r="U338" s="40" t="str">
        <f t="array" ref="U338">INDEX($C$20:$C$700,MATCH(0,COUNTIF($U$19:U337,$C$20:$C$700),0))</f>
        <v/>
      </c>
      <c r="V338" s="40">
        <f t="shared" si="1"/>
        <v>0</v>
      </c>
      <c r="W338" s="40" t="str">
        <f t="array" ref="W338">INDEX($B$20:$B$49,MATCH(0,COUNTIF($U$19:U337,$C$20:$C$700),0))</f>
        <v/>
      </c>
      <c r="X338" s="40">
        <f t="shared" si="2"/>
        <v>0</v>
      </c>
      <c r="Y338" s="155"/>
      <c r="Z338" s="40" t="str">
        <f t="array" ref="Z338">INDEX($D$20:$D$700,MATCH(0,COUNTIF($Z$19:Z337,$D$20:$D$700),0))</f>
        <v/>
      </c>
      <c r="AA338" s="40">
        <f t="shared" si="3"/>
        <v>0</v>
      </c>
      <c r="AB338" s="40" t="str">
        <f t="array" ref="AB338">INDEX($B$20:$B$49,MATCH(0,COUNTIF($Z$19:Z337,$D$20:$D$700),0))</f>
        <v/>
      </c>
      <c r="AC338" s="40">
        <f t="shared" si="4"/>
        <v>0</v>
      </c>
    </row>
    <row r="339" ht="15.75" customHeight="1">
      <c r="B339" s="170"/>
      <c r="C339" s="170"/>
      <c r="D339" s="163"/>
      <c r="F339" s="92"/>
      <c r="G339" s="47"/>
      <c r="H339" s="47"/>
      <c r="U339" s="40" t="str">
        <f t="array" ref="U339">INDEX($C$20:$C$700,MATCH(0,COUNTIF($U$19:U338,$C$20:$C$700),0))</f>
        <v/>
      </c>
      <c r="V339" s="40">
        <f t="shared" si="1"/>
        <v>0</v>
      </c>
      <c r="W339" s="40" t="str">
        <f t="array" ref="W339">INDEX($B$20:$B$49,MATCH(0,COUNTIF($U$19:U338,$C$20:$C$700),0))</f>
        <v/>
      </c>
      <c r="X339" s="40">
        <f t="shared" si="2"/>
        <v>0</v>
      </c>
      <c r="Y339" s="155"/>
      <c r="Z339" s="40" t="str">
        <f t="array" ref="Z339">INDEX($D$20:$D$700,MATCH(0,COUNTIF($Z$19:Z338,$D$20:$D$700),0))</f>
        <v/>
      </c>
      <c r="AA339" s="40">
        <f t="shared" si="3"/>
        <v>0</v>
      </c>
      <c r="AB339" s="40" t="str">
        <f t="array" ref="AB339">INDEX($B$20:$B$49,MATCH(0,COUNTIF($Z$19:Z338,$D$20:$D$700),0))</f>
        <v/>
      </c>
      <c r="AC339" s="40">
        <f t="shared" si="4"/>
        <v>0</v>
      </c>
    </row>
    <row r="340" ht="15.75" customHeight="1">
      <c r="B340" s="170"/>
      <c r="C340" s="170"/>
      <c r="D340" s="163"/>
      <c r="F340" s="92"/>
      <c r="G340" s="47"/>
      <c r="H340" s="47"/>
      <c r="U340" s="40" t="str">
        <f t="array" ref="U340">INDEX($C$20:$C$700,MATCH(0,COUNTIF($U$19:U339,$C$20:$C$700),0))</f>
        <v/>
      </c>
      <c r="V340" s="40">
        <f t="shared" si="1"/>
        <v>0</v>
      </c>
      <c r="W340" s="40" t="str">
        <f t="array" ref="W340">INDEX($B$20:$B$49,MATCH(0,COUNTIF($U$19:U339,$C$20:$C$700),0))</f>
        <v/>
      </c>
      <c r="X340" s="40">
        <f t="shared" si="2"/>
        <v>0</v>
      </c>
      <c r="Y340" s="155"/>
      <c r="Z340" s="40" t="str">
        <f t="array" ref="Z340">INDEX($D$20:$D$700,MATCH(0,COUNTIF($Z$19:Z339,$D$20:$D$700),0))</f>
        <v/>
      </c>
      <c r="AA340" s="40">
        <f t="shared" si="3"/>
        <v>0</v>
      </c>
      <c r="AB340" s="40" t="str">
        <f t="array" ref="AB340">INDEX($B$20:$B$49,MATCH(0,COUNTIF($Z$19:Z339,$D$20:$D$700),0))</f>
        <v/>
      </c>
      <c r="AC340" s="40">
        <f t="shared" si="4"/>
        <v>0</v>
      </c>
    </row>
    <row r="341" ht="15.75" customHeight="1">
      <c r="B341" s="170"/>
      <c r="C341" s="170"/>
      <c r="D341" s="163"/>
      <c r="F341" s="92"/>
      <c r="G341" s="47"/>
      <c r="H341" s="47"/>
      <c r="U341" s="40" t="str">
        <f t="array" ref="U341">INDEX($C$20:$C$700,MATCH(0,COUNTIF($U$19:U340,$C$20:$C$700),0))</f>
        <v/>
      </c>
      <c r="V341" s="40">
        <f t="shared" si="1"/>
        <v>0</v>
      </c>
      <c r="W341" s="40" t="str">
        <f t="array" ref="W341">INDEX($B$20:$B$49,MATCH(0,COUNTIF($U$19:U340,$C$20:$C$700),0))</f>
        <v/>
      </c>
      <c r="X341" s="40">
        <f t="shared" si="2"/>
        <v>0</v>
      </c>
      <c r="Y341" s="155"/>
      <c r="Z341" s="40" t="str">
        <f t="array" ref="Z341">INDEX($D$20:$D$700,MATCH(0,COUNTIF($Z$19:Z340,$D$20:$D$700),0))</f>
        <v/>
      </c>
      <c r="AA341" s="40">
        <f t="shared" si="3"/>
        <v>0</v>
      </c>
      <c r="AB341" s="40" t="str">
        <f t="array" ref="AB341">INDEX($B$20:$B$49,MATCH(0,COUNTIF($Z$19:Z340,$D$20:$D$700),0))</f>
        <v/>
      </c>
      <c r="AC341" s="40">
        <f t="shared" si="4"/>
        <v>0</v>
      </c>
    </row>
    <row r="342" ht="15.75" customHeight="1">
      <c r="B342" s="170"/>
      <c r="C342" s="170"/>
      <c r="D342" s="163"/>
      <c r="F342" s="92"/>
      <c r="G342" s="47"/>
      <c r="H342" s="47"/>
      <c r="U342" s="40" t="str">
        <f t="array" ref="U342">INDEX($C$20:$C$700,MATCH(0,COUNTIF($U$19:U341,$C$20:$C$700),0))</f>
        <v/>
      </c>
      <c r="V342" s="40">
        <f t="shared" si="1"/>
        <v>0</v>
      </c>
      <c r="W342" s="40" t="str">
        <f t="array" ref="W342">INDEX($B$20:$B$49,MATCH(0,COUNTIF($U$19:U341,$C$20:$C$700),0))</f>
        <v/>
      </c>
      <c r="X342" s="40">
        <f t="shared" si="2"/>
        <v>0</v>
      </c>
      <c r="Y342" s="155"/>
      <c r="Z342" s="40" t="str">
        <f t="array" ref="Z342">INDEX($D$20:$D$700,MATCH(0,COUNTIF($Z$19:Z341,$D$20:$D$700),0))</f>
        <v/>
      </c>
      <c r="AA342" s="40">
        <f t="shared" si="3"/>
        <v>0</v>
      </c>
      <c r="AB342" s="40" t="str">
        <f t="array" ref="AB342">INDEX($B$20:$B$49,MATCH(0,COUNTIF($Z$19:Z341,$D$20:$D$700),0))</f>
        <v/>
      </c>
      <c r="AC342" s="40">
        <f t="shared" si="4"/>
        <v>0</v>
      </c>
    </row>
    <row r="343" ht="15.75" customHeight="1">
      <c r="B343" s="170"/>
      <c r="C343" s="170"/>
      <c r="D343" s="163"/>
      <c r="F343" s="92"/>
      <c r="G343" s="47"/>
      <c r="H343" s="47"/>
      <c r="U343" s="40" t="str">
        <f t="array" ref="U343">INDEX($C$20:$C$700,MATCH(0,COUNTIF($U$19:U342,$C$20:$C$700),0))</f>
        <v/>
      </c>
      <c r="V343" s="40">
        <f t="shared" si="1"/>
        <v>0</v>
      </c>
      <c r="W343" s="40" t="str">
        <f t="array" ref="W343">INDEX($B$20:$B$49,MATCH(0,COUNTIF($U$19:U342,$C$20:$C$700),0))</f>
        <v/>
      </c>
      <c r="X343" s="40">
        <f t="shared" si="2"/>
        <v>0</v>
      </c>
      <c r="Y343" s="155"/>
      <c r="Z343" s="40" t="str">
        <f t="array" ref="Z343">INDEX($D$20:$D$700,MATCH(0,COUNTIF($Z$19:Z342,$D$20:$D$700),0))</f>
        <v/>
      </c>
      <c r="AA343" s="40">
        <f t="shared" si="3"/>
        <v>0</v>
      </c>
      <c r="AB343" s="40" t="str">
        <f t="array" ref="AB343">INDEX($B$20:$B$49,MATCH(0,COUNTIF($Z$19:Z342,$D$20:$D$700),0))</f>
        <v/>
      </c>
      <c r="AC343" s="40">
        <f t="shared" si="4"/>
        <v>0</v>
      </c>
    </row>
    <row r="344" ht="15.75" customHeight="1">
      <c r="B344" s="170"/>
      <c r="C344" s="170"/>
      <c r="D344" s="163"/>
      <c r="F344" s="92"/>
      <c r="G344" s="47"/>
      <c r="H344" s="47"/>
      <c r="U344" s="40" t="str">
        <f t="array" ref="U344">INDEX($C$20:$C$700,MATCH(0,COUNTIF($U$19:U343,$C$20:$C$700),0))</f>
        <v/>
      </c>
      <c r="V344" s="40">
        <f t="shared" si="1"/>
        <v>0</v>
      </c>
      <c r="W344" s="40" t="str">
        <f t="array" ref="W344">INDEX($B$20:$B$49,MATCH(0,COUNTIF($U$19:U343,$C$20:$C$700),0))</f>
        <v/>
      </c>
      <c r="X344" s="40">
        <f t="shared" si="2"/>
        <v>0</v>
      </c>
      <c r="Y344" s="155"/>
      <c r="Z344" s="40" t="str">
        <f t="array" ref="Z344">INDEX($D$20:$D$700,MATCH(0,COUNTIF($Z$19:Z343,$D$20:$D$700),0))</f>
        <v/>
      </c>
      <c r="AA344" s="40">
        <f t="shared" si="3"/>
        <v>0</v>
      </c>
      <c r="AB344" s="40" t="str">
        <f t="array" ref="AB344">INDEX($B$20:$B$49,MATCH(0,COUNTIF($Z$19:Z343,$D$20:$D$700),0))</f>
        <v/>
      </c>
      <c r="AC344" s="40">
        <f t="shared" si="4"/>
        <v>0</v>
      </c>
    </row>
    <row r="345" ht="15.75" customHeight="1">
      <c r="B345" s="170"/>
      <c r="C345" s="170"/>
      <c r="D345" s="163"/>
      <c r="F345" s="92"/>
      <c r="G345" s="47"/>
      <c r="H345" s="47"/>
      <c r="U345" s="40" t="str">
        <f t="array" ref="U345">INDEX($C$20:$C$700,MATCH(0,COUNTIF($U$19:U344,$C$20:$C$700),0))</f>
        <v/>
      </c>
      <c r="V345" s="40">
        <f t="shared" si="1"/>
        <v>0</v>
      </c>
      <c r="W345" s="40" t="str">
        <f t="array" ref="W345">INDEX($B$20:$B$49,MATCH(0,COUNTIF($U$19:U344,$C$20:$C$700),0))</f>
        <v/>
      </c>
      <c r="X345" s="40">
        <f t="shared" si="2"/>
        <v>0</v>
      </c>
      <c r="Y345" s="155"/>
      <c r="Z345" s="40" t="str">
        <f t="array" ref="Z345">INDEX($D$20:$D$700,MATCH(0,COUNTIF($Z$19:Z344,$D$20:$D$700),0))</f>
        <v/>
      </c>
      <c r="AA345" s="40">
        <f t="shared" si="3"/>
        <v>0</v>
      </c>
      <c r="AB345" s="40" t="str">
        <f t="array" ref="AB345">INDEX($B$20:$B$49,MATCH(0,COUNTIF($Z$19:Z344,$D$20:$D$700),0))</f>
        <v/>
      </c>
      <c r="AC345" s="40">
        <f t="shared" si="4"/>
        <v>0</v>
      </c>
    </row>
    <row r="346" ht="15.75" customHeight="1">
      <c r="B346" s="170"/>
      <c r="C346" s="170"/>
      <c r="D346" s="163"/>
      <c r="F346" s="92"/>
      <c r="G346" s="47"/>
      <c r="H346" s="47"/>
      <c r="U346" s="40" t="str">
        <f t="array" ref="U346">INDEX($C$20:$C$700,MATCH(0,COUNTIF($U$19:U345,$C$20:$C$700),0))</f>
        <v/>
      </c>
      <c r="V346" s="40">
        <f t="shared" si="1"/>
        <v>0</v>
      </c>
      <c r="W346" s="40" t="str">
        <f t="array" ref="W346">INDEX($B$20:$B$49,MATCH(0,COUNTIF($U$19:U345,$C$20:$C$700),0))</f>
        <v/>
      </c>
      <c r="X346" s="40">
        <f t="shared" si="2"/>
        <v>0</v>
      </c>
      <c r="Y346" s="155"/>
      <c r="Z346" s="40" t="str">
        <f t="array" ref="Z346">INDEX($D$20:$D$700,MATCH(0,COUNTIF($Z$19:Z345,$D$20:$D$700),0))</f>
        <v/>
      </c>
      <c r="AA346" s="40">
        <f t="shared" si="3"/>
        <v>0</v>
      </c>
      <c r="AB346" s="40" t="str">
        <f t="array" ref="AB346">INDEX($B$20:$B$49,MATCH(0,COUNTIF($Z$19:Z345,$D$20:$D$700),0))</f>
        <v/>
      </c>
      <c r="AC346" s="40">
        <f t="shared" si="4"/>
        <v>0</v>
      </c>
    </row>
    <row r="347" ht="15.75" customHeight="1">
      <c r="B347" s="170"/>
      <c r="C347" s="170"/>
      <c r="D347" s="163"/>
      <c r="F347" s="92"/>
      <c r="G347" s="47"/>
      <c r="H347" s="47"/>
      <c r="U347" s="40" t="str">
        <f t="array" ref="U347">INDEX($C$20:$C$700,MATCH(0,COUNTIF($U$19:U346,$C$20:$C$700),0))</f>
        <v/>
      </c>
      <c r="V347" s="40">
        <f t="shared" si="1"/>
        <v>0</v>
      </c>
      <c r="W347" s="40" t="str">
        <f t="array" ref="W347">INDEX($B$20:$B$49,MATCH(0,COUNTIF($U$19:U346,$C$20:$C$700),0))</f>
        <v/>
      </c>
      <c r="X347" s="40">
        <f t="shared" si="2"/>
        <v>0</v>
      </c>
      <c r="Y347" s="155"/>
      <c r="Z347" s="40" t="str">
        <f t="array" ref="Z347">INDEX($D$20:$D$700,MATCH(0,COUNTIF($Z$19:Z346,$D$20:$D$700),0))</f>
        <v/>
      </c>
      <c r="AA347" s="40">
        <f t="shared" si="3"/>
        <v>0</v>
      </c>
      <c r="AB347" s="40" t="str">
        <f t="array" ref="AB347">INDEX($B$20:$B$49,MATCH(0,COUNTIF($Z$19:Z346,$D$20:$D$700),0))</f>
        <v/>
      </c>
      <c r="AC347" s="40">
        <f t="shared" si="4"/>
        <v>0</v>
      </c>
    </row>
    <row r="348" ht="15.75" customHeight="1">
      <c r="B348" s="170"/>
      <c r="C348" s="170"/>
      <c r="D348" s="163"/>
      <c r="F348" s="92"/>
      <c r="G348" s="47"/>
      <c r="H348" s="47"/>
      <c r="U348" s="40" t="str">
        <f t="array" ref="U348">INDEX($C$20:$C$700,MATCH(0,COUNTIF($U$19:U347,$C$20:$C$700),0))</f>
        <v/>
      </c>
      <c r="V348" s="40">
        <f t="shared" si="1"/>
        <v>0</v>
      </c>
      <c r="W348" s="40" t="str">
        <f t="array" ref="W348">INDEX($B$20:$B$49,MATCH(0,COUNTIF($U$19:U347,$C$20:$C$700),0))</f>
        <v/>
      </c>
      <c r="X348" s="40">
        <f t="shared" si="2"/>
        <v>0</v>
      </c>
      <c r="Y348" s="155"/>
      <c r="Z348" s="40" t="str">
        <f t="array" ref="Z348">INDEX($D$20:$D$700,MATCH(0,COUNTIF($Z$19:Z347,$D$20:$D$700),0))</f>
        <v/>
      </c>
      <c r="AA348" s="40">
        <f t="shared" si="3"/>
        <v>0</v>
      </c>
      <c r="AB348" s="40" t="str">
        <f t="array" ref="AB348">INDEX($B$20:$B$49,MATCH(0,COUNTIF($Z$19:Z347,$D$20:$D$700),0))</f>
        <v/>
      </c>
      <c r="AC348" s="40">
        <f t="shared" si="4"/>
        <v>0</v>
      </c>
    </row>
    <row r="349" ht="15.75" customHeight="1">
      <c r="B349" s="170"/>
      <c r="C349" s="170"/>
      <c r="D349" s="163"/>
      <c r="F349" s="92"/>
      <c r="G349" s="47"/>
      <c r="H349" s="47"/>
      <c r="U349" s="40" t="str">
        <f t="array" ref="U349">INDEX($C$20:$C$700,MATCH(0,COUNTIF($U$19:U348,$C$20:$C$700),0))</f>
        <v/>
      </c>
      <c r="V349" s="40">
        <f t="shared" si="1"/>
        <v>0</v>
      </c>
      <c r="W349" s="40" t="str">
        <f t="array" ref="W349">INDEX($B$20:$B$49,MATCH(0,COUNTIF($U$19:U348,$C$20:$C$700),0))</f>
        <v/>
      </c>
      <c r="X349" s="40">
        <f t="shared" si="2"/>
        <v>0</v>
      </c>
      <c r="Y349" s="155"/>
      <c r="Z349" s="40" t="str">
        <f t="array" ref="Z349">INDEX($D$20:$D$700,MATCH(0,COUNTIF($Z$19:Z348,$D$20:$D$700),0))</f>
        <v/>
      </c>
      <c r="AA349" s="40">
        <f t="shared" si="3"/>
        <v>0</v>
      </c>
      <c r="AB349" s="40" t="str">
        <f t="array" ref="AB349">INDEX($B$20:$B$49,MATCH(0,COUNTIF($Z$19:Z348,$D$20:$D$700),0))</f>
        <v/>
      </c>
      <c r="AC349" s="40">
        <f t="shared" si="4"/>
        <v>0</v>
      </c>
    </row>
    <row r="350" ht="15.75" customHeight="1">
      <c r="B350" s="170"/>
      <c r="C350" s="170"/>
      <c r="D350" s="163"/>
      <c r="F350" s="92"/>
      <c r="G350" s="47"/>
      <c r="H350" s="47"/>
      <c r="U350" s="40" t="str">
        <f t="array" ref="U350">INDEX($C$20:$C$700,MATCH(0,COUNTIF($U$19:U349,$C$20:$C$700),0))</f>
        <v/>
      </c>
      <c r="V350" s="40">
        <f t="shared" si="1"/>
        <v>0</v>
      </c>
      <c r="W350" s="40" t="str">
        <f t="array" ref="W350">INDEX($B$20:$B$49,MATCH(0,COUNTIF($U$19:U349,$C$20:$C$700),0))</f>
        <v/>
      </c>
      <c r="X350" s="40">
        <f t="shared" si="2"/>
        <v>0</v>
      </c>
      <c r="Y350" s="155"/>
      <c r="Z350" s="40" t="str">
        <f t="array" ref="Z350">INDEX($D$20:$D$700,MATCH(0,COUNTIF($Z$19:Z349,$D$20:$D$700),0))</f>
        <v/>
      </c>
      <c r="AA350" s="40">
        <f t="shared" si="3"/>
        <v>0</v>
      </c>
      <c r="AB350" s="40" t="str">
        <f t="array" ref="AB350">INDEX($B$20:$B$49,MATCH(0,COUNTIF($Z$19:Z349,$D$20:$D$700),0))</f>
        <v/>
      </c>
      <c r="AC350" s="40">
        <f t="shared" si="4"/>
        <v>0</v>
      </c>
    </row>
    <row r="351" ht="15.75" customHeight="1">
      <c r="B351" s="170"/>
      <c r="C351" s="170"/>
      <c r="D351" s="163"/>
      <c r="F351" s="92"/>
      <c r="G351" s="47"/>
      <c r="H351" s="47"/>
      <c r="U351" s="40" t="str">
        <f t="array" ref="U351">INDEX($C$20:$C$700,MATCH(0,COUNTIF($U$19:U350,$C$20:$C$700),0))</f>
        <v/>
      </c>
      <c r="V351" s="40">
        <f t="shared" si="1"/>
        <v>0</v>
      </c>
      <c r="W351" s="40" t="str">
        <f t="array" ref="W351">INDEX($B$20:$B$49,MATCH(0,COUNTIF($U$19:U350,$C$20:$C$700),0))</f>
        <v/>
      </c>
      <c r="X351" s="40">
        <f t="shared" si="2"/>
        <v>0</v>
      </c>
      <c r="Y351" s="155"/>
      <c r="Z351" s="40" t="str">
        <f t="array" ref="Z351">INDEX($D$20:$D$700,MATCH(0,COUNTIF($Z$19:Z350,$D$20:$D$700),0))</f>
        <v/>
      </c>
      <c r="AA351" s="40">
        <f t="shared" si="3"/>
        <v>0</v>
      </c>
      <c r="AB351" s="40" t="str">
        <f t="array" ref="AB351">INDEX($B$20:$B$49,MATCH(0,COUNTIF($Z$19:Z350,$D$20:$D$700),0))</f>
        <v/>
      </c>
      <c r="AC351" s="40">
        <f t="shared" si="4"/>
        <v>0</v>
      </c>
    </row>
    <row r="352" ht="15.75" customHeight="1">
      <c r="B352" s="170"/>
      <c r="C352" s="170"/>
      <c r="D352" s="163"/>
      <c r="F352" s="92"/>
      <c r="G352" s="47"/>
      <c r="H352" s="47"/>
      <c r="U352" s="40" t="str">
        <f t="array" ref="U352">INDEX($C$20:$C$700,MATCH(0,COUNTIF($U$19:U351,$C$20:$C$700),0))</f>
        <v/>
      </c>
      <c r="V352" s="40">
        <f t="shared" si="1"/>
        <v>0</v>
      </c>
      <c r="W352" s="40" t="str">
        <f t="array" ref="W352">INDEX($B$20:$B$49,MATCH(0,COUNTIF($U$19:U351,$C$20:$C$700),0))</f>
        <v/>
      </c>
      <c r="X352" s="40">
        <f t="shared" si="2"/>
        <v>0</v>
      </c>
      <c r="Y352" s="155"/>
      <c r="Z352" s="40" t="str">
        <f t="array" ref="Z352">INDEX($D$20:$D$700,MATCH(0,COUNTIF($Z$19:Z351,$D$20:$D$700),0))</f>
        <v/>
      </c>
      <c r="AA352" s="40">
        <f t="shared" si="3"/>
        <v>0</v>
      </c>
      <c r="AB352" s="40" t="str">
        <f t="array" ref="AB352">INDEX($B$20:$B$49,MATCH(0,COUNTIF($Z$19:Z351,$D$20:$D$700),0))</f>
        <v/>
      </c>
      <c r="AC352" s="40">
        <f t="shared" si="4"/>
        <v>0</v>
      </c>
    </row>
    <row r="353" ht="15.75" customHeight="1">
      <c r="B353" s="170"/>
      <c r="C353" s="170"/>
      <c r="D353" s="163"/>
      <c r="F353" s="92"/>
      <c r="G353" s="47"/>
      <c r="H353" s="47"/>
      <c r="U353" s="40" t="str">
        <f t="array" ref="U353">INDEX($C$20:$C$700,MATCH(0,COUNTIF($U$19:U352,$C$20:$C$700),0))</f>
        <v/>
      </c>
      <c r="V353" s="40">
        <f t="shared" si="1"/>
        <v>0</v>
      </c>
      <c r="W353" s="40" t="str">
        <f t="array" ref="W353">INDEX($B$20:$B$49,MATCH(0,COUNTIF($U$19:U352,$C$20:$C$700),0))</f>
        <v/>
      </c>
      <c r="X353" s="40">
        <f t="shared" si="2"/>
        <v>0</v>
      </c>
      <c r="Y353" s="155"/>
      <c r="Z353" s="40" t="str">
        <f t="array" ref="Z353">INDEX($D$20:$D$700,MATCH(0,COUNTIF($Z$19:Z352,$D$20:$D$700),0))</f>
        <v/>
      </c>
      <c r="AA353" s="40">
        <f t="shared" si="3"/>
        <v>0</v>
      </c>
      <c r="AB353" s="40" t="str">
        <f t="array" ref="AB353">INDEX($B$20:$B$49,MATCH(0,COUNTIF($Z$19:Z352,$D$20:$D$700),0))</f>
        <v/>
      </c>
      <c r="AC353" s="40">
        <f t="shared" si="4"/>
        <v>0</v>
      </c>
    </row>
    <row r="354" ht="15.75" customHeight="1">
      <c r="B354" s="170"/>
      <c r="C354" s="170"/>
      <c r="D354" s="163"/>
      <c r="F354" s="92"/>
      <c r="G354" s="47"/>
      <c r="H354" s="47"/>
      <c r="U354" s="40" t="str">
        <f t="array" ref="U354">INDEX($C$20:$C$700,MATCH(0,COUNTIF($U$19:U353,$C$20:$C$700),0))</f>
        <v/>
      </c>
      <c r="V354" s="40">
        <f t="shared" si="1"/>
        <v>0</v>
      </c>
      <c r="W354" s="40" t="str">
        <f t="array" ref="W354">INDEX($B$20:$B$49,MATCH(0,COUNTIF($U$19:U353,$C$20:$C$700),0))</f>
        <v/>
      </c>
      <c r="X354" s="40">
        <f t="shared" si="2"/>
        <v>0</v>
      </c>
      <c r="Y354" s="155"/>
      <c r="Z354" s="40" t="str">
        <f t="array" ref="Z354">INDEX($D$20:$D$700,MATCH(0,COUNTIF($Z$19:Z353,$D$20:$D$700),0))</f>
        <v/>
      </c>
      <c r="AA354" s="40">
        <f t="shared" si="3"/>
        <v>0</v>
      </c>
      <c r="AB354" s="40" t="str">
        <f t="array" ref="AB354">INDEX($B$20:$B$49,MATCH(0,COUNTIF($Z$19:Z353,$D$20:$D$700),0))</f>
        <v/>
      </c>
      <c r="AC354" s="40">
        <f t="shared" si="4"/>
        <v>0</v>
      </c>
    </row>
    <row r="355" ht="15.75" customHeight="1">
      <c r="B355" s="170"/>
      <c r="C355" s="170"/>
      <c r="D355" s="163"/>
      <c r="F355" s="92"/>
      <c r="G355" s="47"/>
      <c r="H355" s="47"/>
      <c r="U355" s="40" t="str">
        <f t="array" ref="U355">INDEX($C$20:$C$700,MATCH(0,COUNTIF($U$19:U354,$C$20:$C$700),0))</f>
        <v/>
      </c>
      <c r="V355" s="40">
        <f t="shared" si="1"/>
        <v>0</v>
      </c>
      <c r="W355" s="40" t="str">
        <f t="array" ref="W355">INDEX($B$20:$B$49,MATCH(0,COUNTIF($U$19:U354,$C$20:$C$700),0))</f>
        <v/>
      </c>
      <c r="X355" s="40">
        <f t="shared" si="2"/>
        <v>0</v>
      </c>
      <c r="Y355" s="155"/>
      <c r="Z355" s="40" t="str">
        <f t="array" ref="Z355">INDEX($D$20:$D$700,MATCH(0,COUNTIF($Z$19:Z354,$D$20:$D$700),0))</f>
        <v/>
      </c>
      <c r="AA355" s="40">
        <f t="shared" si="3"/>
        <v>0</v>
      </c>
      <c r="AB355" s="40" t="str">
        <f t="array" ref="AB355">INDEX($B$20:$B$49,MATCH(0,COUNTIF($Z$19:Z354,$D$20:$D$700),0))</f>
        <v/>
      </c>
      <c r="AC355" s="40">
        <f t="shared" si="4"/>
        <v>0</v>
      </c>
    </row>
    <row r="356" ht="15.75" customHeight="1">
      <c r="B356" s="170"/>
      <c r="C356" s="170"/>
      <c r="D356" s="163"/>
      <c r="F356" s="92"/>
      <c r="G356" s="47"/>
      <c r="H356" s="47"/>
      <c r="U356" s="40" t="str">
        <f t="array" ref="U356">INDEX($C$20:$C$700,MATCH(0,COUNTIF($U$19:U355,$C$20:$C$700),0))</f>
        <v/>
      </c>
      <c r="V356" s="40">
        <f t="shared" si="1"/>
        <v>0</v>
      </c>
      <c r="W356" s="40" t="str">
        <f t="array" ref="W356">INDEX($B$20:$B$49,MATCH(0,COUNTIF($U$19:U355,$C$20:$C$700),0))</f>
        <v/>
      </c>
      <c r="X356" s="40">
        <f t="shared" si="2"/>
        <v>0</v>
      </c>
      <c r="Y356" s="155"/>
      <c r="Z356" s="40" t="str">
        <f t="array" ref="Z356">INDEX($D$20:$D$700,MATCH(0,COUNTIF($Z$19:Z355,$D$20:$D$700),0))</f>
        <v/>
      </c>
      <c r="AA356" s="40">
        <f t="shared" si="3"/>
        <v>0</v>
      </c>
      <c r="AB356" s="40" t="str">
        <f t="array" ref="AB356">INDEX($B$20:$B$49,MATCH(0,COUNTIF($Z$19:Z355,$D$20:$D$700),0))</f>
        <v/>
      </c>
      <c r="AC356" s="40">
        <f t="shared" si="4"/>
        <v>0</v>
      </c>
    </row>
    <row r="357" ht="15.75" customHeight="1">
      <c r="B357" s="170"/>
      <c r="C357" s="170"/>
      <c r="D357" s="163"/>
      <c r="F357" s="92"/>
      <c r="G357" s="47"/>
      <c r="H357" s="47"/>
      <c r="U357" s="40" t="str">
        <f t="array" ref="U357">INDEX($C$20:$C$700,MATCH(0,COUNTIF($U$19:U356,$C$20:$C$700),0))</f>
        <v/>
      </c>
      <c r="V357" s="40">
        <f t="shared" si="1"/>
        <v>0</v>
      </c>
      <c r="W357" s="40" t="str">
        <f t="array" ref="W357">INDEX($B$20:$B$49,MATCH(0,COUNTIF($U$19:U356,$C$20:$C$700),0))</f>
        <v/>
      </c>
      <c r="X357" s="40">
        <f t="shared" si="2"/>
        <v>0</v>
      </c>
      <c r="Y357" s="155"/>
      <c r="Z357" s="40" t="str">
        <f t="array" ref="Z357">INDEX($D$20:$D$700,MATCH(0,COUNTIF($Z$19:Z356,$D$20:$D$700),0))</f>
        <v/>
      </c>
      <c r="AA357" s="40">
        <f t="shared" si="3"/>
        <v>0</v>
      </c>
      <c r="AB357" s="40" t="str">
        <f t="array" ref="AB357">INDEX($B$20:$B$49,MATCH(0,COUNTIF($Z$19:Z356,$D$20:$D$700),0))</f>
        <v/>
      </c>
      <c r="AC357" s="40">
        <f t="shared" si="4"/>
        <v>0</v>
      </c>
    </row>
    <row r="358" ht="15.75" customHeight="1">
      <c r="B358" s="170"/>
      <c r="C358" s="170"/>
      <c r="D358" s="163"/>
      <c r="F358" s="92"/>
      <c r="G358" s="47"/>
      <c r="H358" s="47"/>
      <c r="U358" s="40" t="str">
        <f t="array" ref="U358">INDEX($C$20:$C$700,MATCH(0,COUNTIF($U$19:U357,$C$20:$C$700),0))</f>
        <v/>
      </c>
      <c r="V358" s="40">
        <f t="shared" si="1"/>
        <v>0</v>
      </c>
      <c r="W358" s="40" t="str">
        <f t="array" ref="W358">INDEX($B$20:$B$49,MATCH(0,COUNTIF($U$19:U357,$C$20:$C$700),0))</f>
        <v/>
      </c>
      <c r="X358" s="40">
        <f t="shared" si="2"/>
        <v>0</v>
      </c>
      <c r="Y358" s="155"/>
      <c r="Z358" s="40" t="str">
        <f t="array" ref="Z358">INDEX($D$20:$D$700,MATCH(0,COUNTIF($Z$19:Z357,$D$20:$D$700),0))</f>
        <v/>
      </c>
      <c r="AA358" s="40">
        <f t="shared" si="3"/>
        <v>0</v>
      </c>
      <c r="AB358" s="40" t="str">
        <f t="array" ref="AB358">INDEX($B$20:$B$49,MATCH(0,COUNTIF($Z$19:Z357,$D$20:$D$700),0))</f>
        <v/>
      </c>
      <c r="AC358" s="40">
        <f t="shared" si="4"/>
        <v>0</v>
      </c>
    </row>
    <row r="359" ht="15.75" customHeight="1">
      <c r="B359" s="170"/>
      <c r="C359" s="170"/>
      <c r="D359" s="163"/>
      <c r="F359" s="92"/>
      <c r="G359" s="47"/>
      <c r="H359" s="47"/>
      <c r="U359" s="40" t="str">
        <f t="array" ref="U359">INDEX($C$20:$C$700,MATCH(0,COUNTIF($U$19:U358,$C$20:$C$700),0))</f>
        <v/>
      </c>
      <c r="V359" s="40">
        <f t="shared" si="1"/>
        <v>0</v>
      </c>
      <c r="W359" s="40" t="str">
        <f t="array" ref="W359">INDEX($B$20:$B$49,MATCH(0,COUNTIF($U$19:U358,$C$20:$C$700),0))</f>
        <v/>
      </c>
      <c r="X359" s="40">
        <f t="shared" si="2"/>
        <v>0</v>
      </c>
      <c r="Y359" s="155"/>
      <c r="Z359" s="40" t="str">
        <f t="array" ref="Z359">INDEX($D$20:$D$700,MATCH(0,COUNTIF($Z$19:Z358,$D$20:$D$700),0))</f>
        <v/>
      </c>
      <c r="AA359" s="40">
        <f t="shared" si="3"/>
        <v>0</v>
      </c>
      <c r="AB359" s="40" t="str">
        <f t="array" ref="AB359">INDEX($B$20:$B$49,MATCH(0,COUNTIF($Z$19:Z358,$D$20:$D$700),0))</f>
        <v/>
      </c>
      <c r="AC359" s="40">
        <f t="shared" si="4"/>
        <v>0</v>
      </c>
    </row>
    <row r="360" ht="15.75" customHeight="1">
      <c r="B360" s="170"/>
      <c r="C360" s="170"/>
      <c r="D360" s="163"/>
      <c r="F360" s="92"/>
      <c r="G360" s="47"/>
      <c r="H360" s="47"/>
      <c r="U360" s="40" t="str">
        <f t="array" ref="U360">INDEX($C$20:$C$700,MATCH(0,COUNTIF($U$19:U359,$C$20:$C$700),0))</f>
        <v/>
      </c>
      <c r="V360" s="40">
        <f t="shared" si="1"/>
        <v>0</v>
      </c>
      <c r="W360" s="40" t="str">
        <f t="array" ref="W360">INDEX($B$20:$B$49,MATCH(0,COUNTIF($U$19:U359,$C$20:$C$700),0))</f>
        <v/>
      </c>
      <c r="X360" s="40">
        <f t="shared" si="2"/>
        <v>0</v>
      </c>
      <c r="Y360" s="155"/>
      <c r="Z360" s="40" t="str">
        <f t="array" ref="Z360">INDEX($D$20:$D$700,MATCH(0,COUNTIF($Z$19:Z359,$D$20:$D$700),0))</f>
        <v/>
      </c>
      <c r="AA360" s="40">
        <f t="shared" si="3"/>
        <v>0</v>
      </c>
      <c r="AB360" s="40" t="str">
        <f t="array" ref="AB360">INDEX($B$20:$B$49,MATCH(0,COUNTIF($Z$19:Z359,$D$20:$D$700),0))</f>
        <v/>
      </c>
      <c r="AC360" s="40">
        <f t="shared" si="4"/>
        <v>0</v>
      </c>
    </row>
    <row r="361" ht="15.75" customHeight="1">
      <c r="B361" s="170"/>
      <c r="C361" s="170"/>
      <c r="D361" s="163"/>
      <c r="F361" s="92"/>
      <c r="G361" s="47"/>
      <c r="H361" s="47"/>
      <c r="U361" s="40" t="str">
        <f t="array" ref="U361">INDEX($C$20:$C$700,MATCH(0,COUNTIF($U$19:U360,$C$20:$C$700),0))</f>
        <v/>
      </c>
      <c r="V361" s="40">
        <f t="shared" si="1"/>
        <v>0</v>
      </c>
      <c r="W361" s="40" t="str">
        <f t="array" ref="W361">INDEX($B$20:$B$49,MATCH(0,COUNTIF($U$19:U360,$C$20:$C$700),0))</f>
        <v/>
      </c>
      <c r="X361" s="40">
        <f t="shared" si="2"/>
        <v>0</v>
      </c>
      <c r="Y361" s="155"/>
      <c r="Z361" s="40" t="str">
        <f t="array" ref="Z361">INDEX($D$20:$D$700,MATCH(0,COUNTIF($Z$19:Z360,$D$20:$D$700),0))</f>
        <v/>
      </c>
      <c r="AA361" s="40">
        <f t="shared" si="3"/>
        <v>0</v>
      </c>
      <c r="AB361" s="40" t="str">
        <f t="array" ref="AB361">INDEX($B$20:$B$49,MATCH(0,COUNTIF($Z$19:Z360,$D$20:$D$700),0))</f>
        <v/>
      </c>
      <c r="AC361" s="40">
        <f t="shared" si="4"/>
        <v>0</v>
      </c>
    </row>
    <row r="362" ht="15.75" customHeight="1">
      <c r="B362" s="170"/>
      <c r="C362" s="170"/>
      <c r="D362" s="163"/>
      <c r="F362" s="92"/>
      <c r="G362" s="47"/>
      <c r="H362" s="47"/>
      <c r="U362" s="40" t="str">
        <f t="array" ref="U362">INDEX($C$20:$C$700,MATCH(0,COUNTIF($U$19:U361,$C$20:$C$700),0))</f>
        <v/>
      </c>
      <c r="V362" s="40">
        <f t="shared" si="1"/>
        <v>0</v>
      </c>
      <c r="W362" s="40" t="str">
        <f t="array" ref="W362">INDEX($B$20:$B$49,MATCH(0,COUNTIF($U$19:U361,$C$20:$C$700),0))</f>
        <v/>
      </c>
      <c r="X362" s="40">
        <f t="shared" si="2"/>
        <v>0</v>
      </c>
      <c r="Y362" s="155"/>
      <c r="Z362" s="40" t="str">
        <f t="array" ref="Z362">INDEX($D$20:$D$700,MATCH(0,COUNTIF($Z$19:Z361,$D$20:$D$700),0))</f>
        <v/>
      </c>
      <c r="AA362" s="40">
        <f t="shared" si="3"/>
        <v>0</v>
      </c>
      <c r="AB362" s="40" t="str">
        <f t="array" ref="AB362">INDEX($B$20:$B$49,MATCH(0,COUNTIF($Z$19:Z361,$D$20:$D$700),0))</f>
        <v/>
      </c>
      <c r="AC362" s="40">
        <f t="shared" si="4"/>
        <v>0</v>
      </c>
    </row>
    <row r="363" ht="15.75" customHeight="1">
      <c r="B363" s="170"/>
      <c r="C363" s="170"/>
      <c r="D363" s="163"/>
      <c r="F363" s="92"/>
      <c r="G363" s="47"/>
      <c r="H363" s="47"/>
      <c r="U363" s="40" t="str">
        <f t="array" ref="U363">INDEX($C$20:$C$700,MATCH(0,COUNTIF($U$19:U362,$C$20:$C$700),0))</f>
        <v/>
      </c>
      <c r="V363" s="40">
        <f t="shared" si="1"/>
        <v>0</v>
      </c>
      <c r="W363" s="40" t="str">
        <f t="array" ref="W363">INDEX($B$20:$B$49,MATCH(0,COUNTIF($U$19:U362,$C$20:$C$700),0))</f>
        <v/>
      </c>
      <c r="X363" s="40">
        <f t="shared" si="2"/>
        <v>0</v>
      </c>
      <c r="Y363" s="155"/>
      <c r="Z363" s="40" t="str">
        <f t="array" ref="Z363">INDEX($D$20:$D$700,MATCH(0,COUNTIF($Z$19:Z362,$D$20:$D$700),0))</f>
        <v/>
      </c>
      <c r="AA363" s="40">
        <f t="shared" si="3"/>
        <v>0</v>
      </c>
      <c r="AB363" s="40" t="str">
        <f t="array" ref="AB363">INDEX($B$20:$B$49,MATCH(0,COUNTIF($Z$19:Z362,$D$20:$D$700),0))</f>
        <v/>
      </c>
      <c r="AC363" s="40">
        <f t="shared" si="4"/>
        <v>0</v>
      </c>
    </row>
    <row r="364" ht="15.75" customHeight="1">
      <c r="B364" s="170"/>
      <c r="C364" s="170"/>
      <c r="D364" s="163"/>
      <c r="F364" s="92"/>
      <c r="G364" s="47"/>
      <c r="H364" s="47"/>
      <c r="U364" s="40" t="str">
        <f t="array" ref="U364">INDEX($C$20:$C$700,MATCH(0,COUNTIF($U$19:U363,$C$20:$C$700),0))</f>
        <v/>
      </c>
      <c r="V364" s="40">
        <f t="shared" si="1"/>
        <v>0</v>
      </c>
      <c r="W364" s="40" t="str">
        <f t="array" ref="W364">INDEX($B$20:$B$49,MATCH(0,COUNTIF($U$19:U363,$C$20:$C$700),0))</f>
        <v/>
      </c>
      <c r="X364" s="40">
        <f t="shared" si="2"/>
        <v>0</v>
      </c>
      <c r="Y364" s="155"/>
      <c r="Z364" s="40" t="str">
        <f t="array" ref="Z364">INDEX($D$20:$D$700,MATCH(0,COUNTIF($Z$19:Z363,$D$20:$D$700),0))</f>
        <v/>
      </c>
      <c r="AA364" s="40">
        <f t="shared" si="3"/>
        <v>0</v>
      </c>
      <c r="AB364" s="40" t="str">
        <f t="array" ref="AB364">INDEX($B$20:$B$49,MATCH(0,COUNTIF($Z$19:Z363,$D$20:$D$700),0))</f>
        <v/>
      </c>
      <c r="AC364" s="40">
        <f t="shared" si="4"/>
        <v>0</v>
      </c>
    </row>
    <row r="365" ht="15.75" customHeight="1">
      <c r="B365" s="170"/>
      <c r="C365" s="170"/>
      <c r="D365" s="163"/>
      <c r="F365" s="92"/>
      <c r="G365" s="47"/>
      <c r="H365" s="47"/>
      <c r="U365" s="40" t="str">
        <f t="array" ref="U365">INDEX($C$20:$C$700,MATCH(0,COUNTIF($U$19:U364,$C$20:$C$700),0))</f>
        <v/>
      </c>
      <c r="V365" s="40">
        <f t="shared" si="1"/>
        <v>0</v>
      </c>
      <c r="W365" s="40" t="str">
        <f t="array" ref="W365">INDEX($B$20:$B$49,MATCH(0,COUNTIF($U$19:U364,$C$20:$C$700),0))</f>
        <v/>
      </c>
      <c r="X365" s="40">
        <f t="shared" si="2"/>
        <v>0</v>
      </c>
      <c r="Y365" s="155"/>
      <c r="Z365" s="40" t="str">
        <f t="array" ref="Z365">INDEX($D$20:$D$700,MATCH(0,COUNTIF($Z$19:Z364,$D$20:$D$700),0))</f>
        <v/>
      </c>
      <c r="AA365" s="40">
        <f t="shared" si="3"/>
        <v>0</v>
      </c>
      <c r="AB365" s="40" t="str">
        <f t="array" ref="AB365">INDEX($B$20:$B$49,MATCH(0,COUNTIF($Z$19:Z364,$D$20:$D$700),0))</f>
        <v/>
      </c>
      <c r="AC365" s="40">
        <f t="shared" si="4"/>
        <v>0</v>
      </c>
    </row>
    <row r="366" ht="15.75" customHeight="1">
      <c r="B366" s="170"/>
      <c r="C366" s="170"/>
      <c r="D366" s="163"/>
      <c r="F366" s="92"/>
      <c r="G366" s="47"/>
      <c r="H366" s="47"/>
      <c r="U366" s="40" t="str">
        <f t="array" ref="U366">INDEX($C$20:$C$700,MATCH(0,COUNTIF($U$19:U365,$C$20:$C$700),0))</f>
        <v/>
      </c>
      <c r="V366" s="40">
        <f t="shared" si="1"/>
        <v>0</v>
      </c>
      <c r="W366" s="40" t="str">
        <f t="array" ref="W366">INDEX($B$20:$B$49,MATCH(0,COUNTIF($U$19:U365,$C$20:$C$700),0))</f>
        <v/>
      </c>
      <c r="X366" s="40">
        <f t="shared" si="2"/>
        <v>0</v>
      </c>
      <c r="Y366" s="155"/>
      <c r="Z366" s="40" t="str">
        <f t="array" ref="Z366">INDEX($D$20:$D$700,MATCH(0,COUNTIF($Z$19:Z365,$D$20:$D$700),0))</f>
        <v/>
      </c>
      <c r="AA366" s="40">
        <f t="shared" si="3"/>
        <v>0</v>
      </c>
      <c r="AB366" s="40" t="str">
        <f t="array" ref="AB366">INDEX($B$20:$B$49,MATCH(0,COUNTIF($Z$19:Z365,$D$20:$D$700),0))</f>
        <v/>
      </c>
      <c r="AC366" s="40">
        <f t="shared" si="4"/>
        <v>0</v>
      </c>
    </row>
    <row r="367" ht="15.75" customHeight="1">
      <c r="B367" s="170"/>
      <c r="C367" s="170"/>
      <c r="D367" s="163"/>
      <c r="F367" s="92"/>
      <c r="G367" s="47"/>
      <c r="H367" s="47"/>
      <c r="U367" s="40" t="str">
        <f t="array" ref="U367">INDEX($C$20:$C$700,MATCH(0,COUNTIF($U$19:U366,$C$20:$C$700),0))</f>
        <v/>
      </c>
      <c r="V367" s="40">
        <f t="shared" si="1"/>
        <v>0</v>
      </c>
      <c r="W367" s="40" t="str">
        <f t="array" ref="W367">INDEX($B$20:$B$49,MATCH(0,COUNTIF($U$19:U366,$C$20:$C$700),0))</f>
        <v/>
      </c>
      <c r="X367" s="40">
        <f t="shared" si="2"/>
        <v>0</v>
      </c>
      <c r="Y367" s="155"/>
      <c r="Z367" s="40" t="str">
        <f t="array" ref="Z367">INDEX($D$20:$D$700,MATCH(0,COUNTIF($Z$19:Z366,$D$20:$D$700),0))</f>
        <v/>
      </c>
      <c r="AA367" s="40">
        <f t="shared" si="3"/>
        <v>0</v>
      </c>
      <c r="AB367" s="40" t="str">
        <f t="array" ref="AB367">INDEX($B$20:$B$49,MATCH(0,COUNTIF($Z$19:Z366,$D$20:$D$700),0))</f>
        <v/>
      </c>
      <c r="AC367" s="40">
        <f t="shared" si="4"/>
        <v>0</v>
      </c>
    </row>
    <row r="368" ht="15.75" customHeight="1">
      <c r="B368" s="170"/>
      <c r="C368" s="170"/>
      <c r="D368" s="163"/>
      <c r="F368" s="92"/>
      <c r="G368" s="47"/>
      <c r="H368" s="47"/>
      <c r="U368" s="40" t="str">
        <f t="array" ref="U368">INDEX($C$20:$C$700,MATCH(0,COUNTIF($U$19:U367,$C$20:$C$700),0))</f>
        <v/>
      </c>
      <c r="V368" s="40">
        <f t="shared" si="1"/>
        <v>0</v>
      </c>
      <c r="W368" s="40" t="str">
        <f t="array" ref="W368">INDEX($B$20:$B$49,MATCH(0,COUNTIF($U$19:U367,$C$20:$C$700),0))</f>
        <v/>
      </c>
      <c r="X368" s="40">
        <f t="shared" si="2"/>
        <v>0</v>
      </c>
      <c r="Y368" s="155"/>
      <c r="Z368" s="40" t="str">
        <f t="array" ref="Z368">INDEX($D$20:$D$700,MATCH(0,COUNTIF($Z$19:Z367,$D$20:$D$700),0))</f>
        <v/>
      </c>
      <c r="AA368" s="40">
        <f t="shared" si="3"/>
        <v>0</v>
      </c>
      <c r="AB368" s="40" t="str">
        <f t="array" ref="AB368">INDEX($B$20:$B$49,MATCH(0,COUNTIF($Z$19:Z367,$D$20:$D$700),0))</f>
        <v/>
      </c>
      <c r="AC368" s="40">
        <f t="shared" si="4"/>
        <v>0</v>
      </c>
    </row>
    <row r="369" ht="15.75" customHeight="1">
      <c r="B369" s="170"/>
      <c r="C369" s="170"/>
      <c r="D369" s="163"/>
      <c r="F369" s="92"/>
      <c r="G369" s="47"/>
      <c r="H369" s="47"/>
      <c r="U369" s="40" t="str">
        <f t="array" ref="U369">INDEX($C$20:$C$700,MATCH(0,COUNTIF($U$19:U368,$C$20:$C$700),0))</f>
        <v/>
      </c>
      <c r="V369" s="40">
        <f t="shared" si="1"/>
        <v>0</v>
      </c>
      <c r="W369" s="40" t="str">
        <f t="array" ref="W369">INDEX($B$20:$B$49,MATCH(0,COUNTIF($U$19:U368,$C$20:$C$700),0))</f>
        <v/>
      </c>
      <c r="X369" s="40">
        <f t="shared" si="2"/>
        <v>0</v>
      </c>
      <c r="Y369" s="155"/>
      <c r="Z369" s="40" t="str">
        <f t="array" ref="Z369">INDEX($D$20:$D$700,MATCH(0,COUNTIF($Z$19:Z368,$D$20:$D$700),0))</f>
        <v/>
      </c>
      <c r="AA369" s="40">
        <f t="shared" si="3"/>
        <v>0</v>
      </c>
      <c r="AB369" s="40" t="str">
        <f t="array" ref="AB369">INDEX($B$20:$B$49,MATCH(0,COUNTIF($Z$19:Z368,$D$20:$D$700),0))</f>
        <v/>
      </c>
      <c r="AC369" s="40">
        <f t="shared" si="4"/>
        <v>0</v>
      </c>
    </row>
    <row r="370" ht="15.75" customHeight="1">
      <c r="B370" s="170"/>
      <c r="C370" s="170"/>
      <c r="D370" s="163"/>
      <c r="F370" s="92"/>
      <c r="G370" s="47"/>
      <c r="H370" s="47"/>
      <c r="U370" s="40" t="str">
        <f t="array" ref="U370">INDEX($C$20:$C$700,MATCH(0,COUNTIF($U$19:U369,$C$20:$C$700),0))</f>
        <v/>
      </c>
      <c r="V370" s="40">
        <f t="shared" si="1"/>
        <v>0</v>
      </c>
      <c r="W370" s="40" t="str">
        <f t="array" ref="W370">INDEX($B$20:$B$49,MATCH(0,COUNTIF($U$19:U369,$C$20:$C$700),0))</f>
        <v/>
      </c>
      <c r="X370" s="40">
        <f t="shared" si="2"/>
        <v>0</v>
      </c>
      <c r="Y370" s="155"/>
      <c r="Z370" s="40" t="str">
        <f t="array" ref="Z370">INDEX($D$20:$D$700,MATCH(0,COUNTIF($Z$19:Z369,$D$20:$D$700),0))</f>
        <v/>
      </c>
      <c r="AA370" s="40">
        <f t="shared" si="3"/>
        <v>0</v>
      </c>
      <c r="AB370" s="40" t="str">
        <f t="array" ref="AB370">INDEX($B$20:$B$49,MATCH(0,COUNTIF($Z$19:Z369,$D$20:$D$700),0))</f>
        <v/>
      </c>
      <c r="AC370" s="40">
        <f t="shared" si="4"/>
        <v>0</v>
      </c>
    </row>
    <row r="371" ht="15.75" customHeight="1">
      <c r="B371" s="170"/>
      <c r="C371" s="170"/>
      <c r="D371" s="163"/>
      <c r="F371" s="92"/>
      <c r="G371" s="47"/>
      <c r="H371" s="47"/>
      <c r="U371" s="40" t="str">
        <f t="array" ref="U371">INDEX($C$20:$C$700,MATCH(0,COUNTIF($U$19:U370,$C$20:$C$700),0))</f>
        <v/>
      </c>
      <c r="V371" s="40">
        <f t="shared" si="1"/>
        <v>0</v>
      </c>
      <c r="W371" s="40" t="str">
        <f t="array" ref="W371">INDEX($B$20:$B$49,MATCH(0,COUNTIF($U$19:U370,$C$20:$C$700),0))</f>
        <v/>
      </c>
      <c r="X371" s="40">
        <f t="shared" si="2"/>
        <v>0</v>
      </c>
      <c r="Y371" s="155"/>
      <c r="Z371" s="40" t="str">
        <f t="array" ref="Z371">INDEX($D$20:$D$700,MATCH(0,COUNTIF($Z$19:Z370,$D$20:$D$700),0))</f>
        <v/>
      </c>
      <c r="AA371" s="40">
        <f t="shared" si="3"/>
        <v>0</v>
      </c>
      <c r="AB371" s="40" t="str">
        <f t="array" ref="AB371">INDEX($B$20:$B$49,MATCH(0,COUNTIF($Z$19:Z370,$D$20:$D$700),0))</f>
        <v/>
      </c>
      <c r="AC371" s="40">
        <f t="shared" si="4"/>
        <v>0</v>
      </c>
    </row>
    <row r="372" ht="15.75" customHeight="1">
      <c r="B372" s="170"/>
      <c r="C372" s="170"/>
      <c r="D372" s="163"/>
      <c r="F372" s="92"/>
      <c r="G372" s="47"/>
      <c r="H372" s="47"/>
      <c r="U372" s="40" t="str">
        <f t="array" ref="U372">INDEX($C$20:$C$700,MATCH(0,COUNTIF($U$19:U371,$C$20:$C$700),0))</f>
        <v/>
      </c>
      <c r="V372" s="40">
        <f t="shared" si="1"/>
        <v>0</v>
      </c>
      <c r="W372" s="40" t="str">
        <f t="array" ref="W372">INDEX($B$20:$B$49,MATCH(0,COUNTIF($U$19:U371,$C$20:$C$700),0))</f>
        <v/>
      </c>
      <c r="X372" s="40">
        <f t="shared" si="2"/>
        <v>0</v>
      </c>
      <c r="Y372" s="155"/>
      <c r="Z372" s="40" t="str">
        <f t="array" ref="Z372">INDEX($D$20:$D$700,MATCH(0,COUNTIF($Z$19:Z371,$D$20:$D$700),0))</f>
        <v/>
      </c>
      <c r="AA372" s="40">
        <f t="shared" si="3"/>
        <v>0</v>
      </c>
      <c r="AB372" s="40" t="str">
        <f t="array" ref="AB372">INDEX($B$20:$B$49,MATCH(0,COUNTIF($Z$19:Z371,$D$20:$D$700),0))</f>
        <v/>
      </c>
      <c r="AC372" s="40">
        <f t="shared" si="4"/>
        <v>0</v>
      </c>
    </row>
    <row r="373" ht="15.75" customHeight="1">
      <c r="B373" s="170"/>
      <c r="C373" s="170"/>
      <c r="D373" s="163"/>
      <c r="F373" s="92"/>
      <c r="G373" s="47"/>
      <c r="H373" s="47"/>
      <c r="U373" s="40" t="str">
        <f t="array" ref="U373">INDEX($C$20:$C$700,MATCH(0,COUNTIF($U$19:U372,$C$20:$C$700),0))</f>
        <v/>
      </c>
      <c r="V373" s="40">
        <f t="shared" si="1"/>
        <v>0</v>
      </c>
      <c r="W373" s="40" t="str">
        <f t="array" ref="W373">INDEX($B$20:$B$49,MATCH(0,COUNTIF($U$19:U372,$C$20:$C$700),0))</f>
        <v/>
      </c>
      <c r="X373" s="40">
        <f t="shared" si="2"/>
        <v>0</v>
      </c>
      <c r="Y373" s="155"/>
      <c r="Z373" s="40" t="str">
        <f t="array" ref="Z373">INDEX($D$20:$D$700,MATCH(0,COUNTIF($Z$19:Z372,$D$20:$D$700),0))</f>
        <v/>
      </c>
      <c r="AA373" s="40">
        <f t="shared" si="3"/>
        <v>0</v>
      </c>
      <c r="AB373" s="40" t="str">
        <f t="array" ref="AB373">INDEX($B$20:$B$49,MATCH(0,COUNTIF($Z$19:Z372,$D$20:$D$700),0))</f>
        <v/>
      </c>
      <c r="AC373" s="40">
        <f t="shared" si="4"/>
        <v>0</v>
      </c>
    </row>
    <row r="374" ht="15.75" customHeight="1">
      <c r="B374" s="170"/>
      <c r="C374" s="170"/>
      <c r="D374" s="163"/>
      <c r="F374" s="92"/>
      <c r="G374" s="47"/>
      <c r="H374" s="47"/>
      <c r="U374" s="40" t="str">
        <f t="array" ref="U374">INDEX($C$20:$C$700,MATCH(0,COUNTIF($U$19:U373,$C$20:$C$700),0))</f>
        <v/>
      </c>
      <c r="V374" s="40">
        <f t="shared" si="1"/>
        <v>0</v>
      </c>
      <c r="W374" s="40" t="str">
        <f t="array" ref="W374">INDEX($B$20:$B$49,MATCH(0,COUNTIF($U$19:U373,$C$20:$C$700),0))</f>
        <v/>
      </c>
      <c r="X374" s="40">
        <f t="shared" si="2"/>
        <v>0</v>
      </c>
      <c r="Y374" s="155"/>
      <c r="Z374" s="40" t="str">
        <f t="array" ref="Z374">INDEX($D$20:$D$700,MATCH(0,COUNTIF($Z$19:Z373,$D$20:$D$700),0))</f>
        <v/>
      </c>
      <c r="AA374" s="40">
        <f t="shared" si="3"/>
        <v>0</v>
      </c>
      <c r="AB374" s="40" t="str">
        <f t="array" ref="AB374">INDEX($B$20:$B$49,MATCH(0,COUNTIF($Z$19:Z373,$D$20:$D$700),0))</f>
        <v/>
      </c>
      <c r="AC374" s="40">
        <f t="shared" si="4"/>
        <v>0</v>
      </c>
    </row>
    <row r="375" ht="15.75" customHeight="1">
      <c r="B375" s="170"/>
      <c r="C375" s="170"/>
      <c r="D375" s="163"/>
      <c r="F375" s="92"/>
      <c r="G375" s="47"/>
      <c r="H375" s="47"/>
      <c r="U375" s="40" t="str">
        <f t="array" ref="U375">INDEX($C$20:$C$700,MATCH(0,COUNTIF($U$19:U374,$C$20:$C$700),0))</f>
        <v/>
      </c>
      <c r="V375" s="40">
        <f t="shared" si="1"/>
        <v>0</v>
      </c>
      <c r="W375" s="40" t="str">
        <f t="array" ref="W375">INDEX($B$20:$B$49,MATCH(0,COUNTIF($U$19:U374,$C$20:$C$700),0))</f>
        <v/>
      </c>
      <c r="X375" s="40">
        <f t="shared" si="2"/>
        <v>0</v>
      </c>
      <c r="Y375" s="155"/>
      <c r="Z375" s="40" t="str">
        <f t="array" ref="Z375">INDEX($D$20:$D$700,MATCH(0,COUNTIF($Z$19:Z374,$D$20:$D$700),0))</f>
        <v/>
      </c>
      <c r="AA375" s="40">
        <f t="shared" si="3"/>
        <v>0</v>
      </c>
      <c r="AB375" s="40" t="str">
        <f t="array" ref="AB375">INDEX($B$20:$B$49,MATCH(0,COUNTIF($Z$19:Z374,$D$20:$D$700),0))</f>
        <v/>
      </c>
      <c r="AC375" s="40">
        <f t="shared" si="4"/>
        <v>0</v>
      </c>
    </row>
    <row r="376" ht="15.75" customHeight="1">
      <c r="B376" s="170"/>
      <c r="C376" s="170"/>
      <c r="D376" s="163"/>
      <c r="F376" s="92"/>
      <c r="G376" s="47"/>
      <c r="H376" s="47"/>
      <c r="U376" s="40" t="str">
        <f t="array" ref="U376">INDEX($C$20:$C$700,MATCH(0,COUNTIF($U$19:U375,$C$20:$C$700),0))</f>
        <v/>
      </c>
      <c r="V376" s="40">
        <f t="shared" si="1"/>
        <v>0</v>
      </c>
      <c r="W376" s="40" t="str">
        <f t="array" ref="W376">INDEX($B$20:$B$49,MATCH(0,COUNTIF($U$19:U375,$C$20:$C$700),0))</f>
        <v/>
      </c>
      <c r="X376" s="40">
        <f t="shared" si="2"/>
        <v>0</v>
      </c>
      <c r="Y376" s="155"/>
      <c r="Z376" s="40" t="str">
        <f t="array" ref="Z376">INDEX($D$20:$D$700,MATCH(0,COUNTIF($Z$19:Z375,$D$20:$D$700),0))</f>
        <v/>
      </c>
      <c r="AA376" s="40">
        <f t="shared" si="3"/>
        <v>0</v>
      </c>
      <c r="AB376" s="40" t="str">
        <f t="array" ref="AB376">INDEX($B$20:$B$49,MATCH(0,COUNTIF($Z$19:Z375,$D$20:$D$700),0))</f>
        <v/>
      </c>
      <c r="AC376" s="40">
        <f t="shared" si="4"/>
        <v>0</v>
      </c>
    </row>
    <row r="377" ht="15.75" customHeight="1">
      <c r="B377" s="170"/>
      <c r="C377" s="170"/>
      <c r="D377" s="163"/>
      <c r="F377" s="92"/>
      <c r="G377" s="47"/>
      <c r="H377" s="47"/>
      <c r="U377" s="40" t="str">
        <f t="array" ref="U377">INDEX($C$20:$C$700,MATCH(0,COUNTIF($U$19:U376,$C$20:$C$700),0))</f>
        <v/>
      </c>
      <c r="V377" s="40">
        <f t="shared" si="1"/>
        <v>0</v>
      </c>
      <c r="W377" s="40" t="str">
        <f t="array" ref="W377">INDEX($B$20:$B$49,MATCH(0,COUNTIF($U$19:U376,$C$20:$C$700),0))</f>
        <v/>
      </c>
      <c r="X377" s="40">
        <f t="shared" si="2"/>
        <v>0</v>
      </c>
      <c r="Y377" s="155"/>
      <c r="Z377" s="40" t="str">
        <f t="array" ref="Z377">INDEX($D$20:$D$700,MATCH(0,COUNTIF($Z$19:Z376,$D$20:$D$700),0))</f>
        <v/>
      </c>
      <c r="AA377" s="40">
        <f t="shared" si="3"/>
        <v>0</v>
      </c>
      <c r="AB377" s="40" t="str">
        <f t="array" ref="AB377">INDEX($B$20:$B$49,MATCH(0,COUNTIF($Z$19:Z376,$D$20:$D$700),0))</f>
        <v/>
      </c>
      <c r="AC377" s="40">
        <f t="shared" si="4"/>
        <v>0</v>
      </c>
    </row>
    <row r="378" ht="15.75" customHeight="1">
      <c r="B378" s="170"/>
      <c r="C378" s="170"/>
      <c r="D378" s="163"/>
      <c r="F378" s="92"/>
      <c r="G378" s="47"/>
      <c r="H378" s="47"/>
      <c r="U378" s="40" t="str">
        <f t="array" ref="U378">INDEX($C$20:$C$700,MATCH(0,COUNTIF($U$19:U377,$C$20:$C$700),0))</f>
        <v/>
      </c>
      <c r="V378" s="40">
        <f t="shared" si="1"/>
        <v>0</v>
      </c>
      <c r="W378" s="40" t="str">
        <f t="array" ref="W378">INDEX($B$20:$B$49,MATCH(0,COUNTIF($U$19:U377,$C$20:$C$700),0))</f>
        <v/>
      </c>
      <c r="X378" s="40">
        <f t="shared" si="2"/>
        <v>0</v>
      </c>
      <c r="Y378" s="155"/>
      <c r="Z378" s="40" t="str">
        <f t="array" ref="Z378">INDEX($D$20:$D$700,MATCH(0,COUNTIF($Z$19:Z377,$D$20:$D$700),0))</f>
        <v/>
      </c>
      <c r="AA378" s="40">
        <f t="shared" si="3"/>
        <v>0</v>
      </c>
      <c r="AB378" s="40" t="str">
        <f t="array" ref="AB378">INDEX($B$20:$B$49,MATCH(0,COUNTIF($Z$19:Z377,$D$20:$D$700),0))</f>
        <v/>
      </c>
      <c r="AC378" s="40">
        <f t="shared" si="4"/>
        <v>0</v>
      </c>
    </row>
    <row r="379" ht="15.75" customHeight="1">
      <c r="B379" s="170"/>
      <c r="C379" s="170"/>
      <c r="D379" s="163"/>
      <c r="F379" s="92"/>
      <c r="G379" s="47"/>
      <c r="H379" s="47"/>
      <c r="U379" s="40" t="str">
        <f t="array" ref="U379">INDEX($C$20:$C$700,MATCH(0,COUNTIF($U$19:U378,$C$20:$C$700),0))</f>
        <v/>
      </c>
      <c r="V379" s="40">
        <f t="shared" si="1"/>
        <v>0</v>
      </c>
      <c r="W379" s="40" t="str">
        <f t="array" ref="W379">INDEX($B$20:$B$49,MATCH(0,COUNTIF($U$19:U378,$C$20:$C$700),0))</f>
        <v/>
      </c>
      <c r="X379" s="40">
        <f t="shared" si="2"/>
        <v>0</v>
      </c>
      <c r="Y379" s="155"/>
      <c r="Z379" s="40" t="str">
        <f t="array" ref="Z379">INDEX($D$20:$D$700,MATCH(0,COUNTIF($Z$19:Z378,$D$20:$D$700),0))</f>
        <v/>
      </c>
      <c r="AA379" s="40">
        <f t="shared" si="3"/>
        <v>0</v>
      </c>
      <c r="AB379" s="40" t="str">
        <f t="array" ref="AB379">INDEX($B$20:$B$49,MATCH(0,COUNTIF($Z$19:Z378,$D$20:$D$700),0))</f>
        <v/>
      </c>
      <c r="AC379" s="40">
        <f t="shared" si="4"/>
        <v>0</v>
      </c>
    </row>
    <row r="380" ht="15.75" customHeight="1">
      <c r="B380" s="170"/>
      <c r="C380" s="170"/>
      <c r="D380" s="163"/>
      <c r="F380" s="92"/>
      <c r="G380" s="47"/>
      <c r="H380" s="47"/>
      <c r="U380" s="40" t="str">
        <f t="array" ref="U380">INDEX($C$20:$C$700,MATCH(0,COUNTIF($U$19:U379,$C$20:$C$700),0))</f>
        <v/>
      </c>
      <c r="V380" s="40">
        <f t="shared" si="1"/>
        <v>0</v>
      </c>
      <c r="W380" s="40" t="str">
        <f t="array" ref="W380">INDEX($B$20:$B$49,MATCH(0,COUNTIF($U$19:U379,$C$20:$C$700),0))</f>
        <v/>
      </c>
      <c r="X380" s="40">
        <f t="shared" si="2"/>
        <v>0</v>
      </c>
      <c r="Y380" s="155"/>
      <c r="Z380" s="40" t="str">
        <f t="array" ref="Z380">INDEX($D$20:$D$700,MATCH(0,COUNTIF($Z$19:Z379,$D$20:$D$700),0))</f>
        <v/>
      </c>
      <c r="AA380" s="40">
        <f t="shared" si="3"/>
        <v>0</v>
      </c>
      <c r="AB380" s="40" t="str">
        <f t="array" ref="AB380">INDEX($B$20:$B$49,MATCH(0,COUNTIF($Z$19:Z379,$D$20:$D$700),0))</f>
        <v/>
      </c>
      <c r="AC380" s="40">
        <f t="shared" si="4"/>
        <v>0</v>
      </c>
    </row>
    <row r="381" ht="15.75" customHeight="1">
      <c r="B381" s="170"/>
      <c r="C381" s="170"/>
      <c r="D381" s="163"/>
      <c r="F381" s="92"/>
      <c r="G381" s="47"/>
      <c r="H381" s="47"/>
      <c r="U381" s="40" t="str">
        <f t="array" ref="U381">INDEX($C$20:$C$700,MATCH(0,COUNTIF($U$19:U380,$C$20:$C$700),0))</f>
        <v/>
      </c>
      <c r="V381" s="40">
        <f t="shared" si="1"/>
        <v>0</v>
      </c>
      <c r="W381" s="40" t="str">
        <f t="array" ref="W381">INDEX($B$20:$B$49,MATCH(0,COUNTIF($U$19:U380,$C$20:$C$700),0))</f>
        <v/>
      </c>
      <c r="X381" s="40">
        <f t="shared" si="2"/>
        <v>0</v>
      </c>
      <c r="Y381" s="155"/>
      <c r="Z381" s="40" t="str">
        <f t="array" ref="Z381">INDEX($D$20:$D$700,MATCH(0,COUNTIF($Z$19:Z380,$D$20:$D$700),0))</f>
        <v/>
      </c>
      <c r="AA381" s="40">
        <f t="shared" si="3"/>
        <v>0</v>
      </c>
      <c r="AB381" s="40" t="str">
        <f t="array" ref="AB381">INDEX($B$20:$B$49,MATCH(0,COUNTIF($Z$19:Z380,$D$20:$D$700),0))</f>
        <v/>
      </c>
      <c r="AC381" s="40">
        <f t="shared" si="4"/>
        <v>0</v>
      </c>
    </row>
    <row r="382" ht="15.75" customHeight="1">
      <c r="B382" s="170"/>
      <c r="C382" s="170"/>
      <c r="D382" s="163"/>
      <c r="F382" s="92"/>
      <c r="G382" s="47"/>
      <c r="H382" s="47"/>
      <c r="U382" s="40" t="str">
        <f t="array" ref="U382">INDEX($C$20:$C$700,MATCH(0,COUNTIF($U$19:U381,$C$20:$C$700),0))</f>
        <v/>
      </c>
      <c r="V382" s="40">
        <f t="shared" si="1"/>
        <v>0</v>
      </c>
      <c r="W382" s="40" t="str">
        <f t="array" ref="W382">INDEX($B$20:$B$49,MATCH(0,COUNTIF($U$19:U381,$C$20:$C$700),0))</f>
        <v/>
      </c>
      <c r="X382" s="40">
        <f t="shared" si="2"/>
        <v>0</v>
      </c>
      <c r="Y382" s="155"/>
      <c r="Z382" s="40" t="str">
        <f t="array" ref="Z382">INDEX($D$20:$D$700,MATCH(0,COUNTIF($Z$19:Z381,$D$20:$D$700),0))</f>
        <v/>
      </c>
      <c r="AA382" s="40">
        <f t="shared" si="3"/>
        <v>0</v>
      </c>
      <c r="AB382" s="40" t="str">
        <f t="array" ref="AB382">INDEX($B$20:$B$49,MATCH(0,COUNTIF($Z$19:Z381,$D$20:$D$700),0))</f>
        <v/>
      </c>
      <c r="AC382" s="40">
        <f t="shared" si="4"/>
        <v>0</v>
      </c>
    </row>
    <row r="383" ht="15.75" customHeight="1">
      <c r="B383" s="170"/>
      <c r="C383" s="170"/>
      <c r="D383" s="163"/>
      <c r="F383" s="92"/>
      <c r="G383" s="47"/>
      <c r="H383" s="47"/>
      <c r="U383" s="40" t="str">
        <f t="array" ref="U383">INDEX($C$20:$C$700,MATCH(0,COUNTIF($U$19:U382,$C$20:$C$700),0))</f>
        <v/>
      </c>
      <c r="V383" s="40">
        <f t="shared" si="1"/>
        <v>0</v>
      </c>
      <c r="W383" s="40" t="str">
        <f t="array" ref="W383">INDEX($B$20:$B$49,MATCH(0,COUNTIF($U$19:U382,$C$20:$C$700),0))</f>
        <v/>
      </c>
      <c r="X383" s="40">
        <f t="shared" si="2"/>
        <v>0</v>
      </c>
      <c r="Y383" s="155"/>
      <c r="Z383" s="40" t="str">
        <f t="array" ref="Z383">INDEX($D$20:$D$700,MATCH(0,COUNTIF($Z$19:Z382,$D$20:$D$700),0))</f>
        <v/>
      </c>
      <c r="AA383" s="40">
        <f t="shared" si="3"/>
        <v>0</v>
      </c>
      <c r="AB383" s="40" t="str">
        <f t="array" ref="AB383">INDEX($B$20:$B$49,MATCH(0,COUNTIF($Z$19:Z382,$D$20:$D$700),0))</f>
        <v/>
      </c>
      <c r="AC383" s="40">
        <f t="shared" si="4"/>
        <v>0</v>
      </c>
    </row>
    <row r="384" ht="15.75" customHeight="1">
      <c r="B384" s="170"/>
      <c r="C384" s="170"/>
      <c r="D384" s="163"/>
      <c r="F384" s="92"/>
      <c r="G384" s="47"/>
      <c r="H384" s="47"/>
      <c r="U384" s="40" t="str">
        <f t="array" ref="U384">INDEX($C$20:$C$700,MATCH(0,COUNTIF($U$19:U383,$C$20:$C$700),0))</f>
        <v/>
      </c>
      <c r="V384" s="40">
        <f t="shared" si="1"/>
        <v>0</v>
      </c>
      <c r="W384" s="40" t="str">
        <f t="array" ref="W384">INDEX($B$20:$B$49,MATCH(0,COUNTIF($U$19:U383,$C$20:$C$700),0))</f>
        <v/>
      </c>
      <c r="X384" s="40">
        <f t="shared" si="2"/>
        <v>0</v>
      </c>
      <c r="Y384" s="155"/>
      <c r="Z384" s="40" t="str">
        <f t="array" ref="Z384">INDEX($D$20:$D$700,MATCH(0,COUNTIF($Z$19:Z383,$D$20:$D$700),0))</f>
        <v/>
      </c>
      <c r="AA384" s="40">
        <f t="shared" si="3"/>
        <v>0</v>
      </c>
      <c r="AB384" s="40" t="str">
        <f t="array" ref="AB384">INDEX($B$20:$B$49,MATCH(0,COUNTIF($Z$19:Z383,$D$20:$D$700),0))</f>
        <v/>
      </c>
      <c r="AC384" s="40">
        <f t="shared" si="4"/>
        <v>0</v>
      </c>
    </row>
    <row r="385" ht="15.75" customHeight="1">
      <c r="B385" s="170"/>
      <c r="C385" s="170"/>
      <c r="D385" s="163"/>
      <c r="F385" s="92"/>
      <c r="G385" s="47"/>
      <c r="H385" s="47"/>
      <c r="U385" s="40" t="str">
        <f t="array" ref="U385">INDEX($C$20:$C$700,MATCH(0,COUNTIF($U$19:U384,$C$20:$C$700),0))</f>
        <v/>
      </c>
      <c r="V385" s="40">
        <f t="shared" si="1"/>
        <v>0</v>
      </c>
      <c r="W385" s="40" t="str">
        <f t="array" ref="W385">INDEX($B$20:$B$49,MATCH(0,COUNTIF($U$19:U384,$C$20:$C$700),0))</f>
        <v/>
      </c>
      <c r="X385" s="40">
        <f t="shared" si="2"/>
        <v>0</v>
      </c>
      <c r="Y385" s="155"/>
      <c r="Z385" s="40" t="str">
        <f t="array" ref="Z385">INDEX($D$20:$D$700,MATCH(0,COUNTIF($Z$19:Z384,$D$20:$D$700),0))</f>
        <v/>
      </c>
      <c r="AA385" s="40">
        <f t="shared" si="3"/>
        <v>0</v>
      </c>
      <c r="AB385" s="40" t="str">
        <f t="array" ref="AB385">INDEX($B$20:$B$49,MATCH(0,COUNTIF($Z$19:Z384,$D$20:$D$700),0))</f>
        <v/>
      </c>
      <c r="AC385" s="40">
        <f t="shared" si="4"/>
        <v>0</v>
      </c>
    </row>
    <row r="386" ht="15.75" customHeight="1">
      <c r="B386" s="170"/>
      <c r="C386" s="170"/>
      <c r="D386" s="163"/>
      <c r="F386" s="92"/>
      <c r="G386" s="47"/>
      <c r="H386" s="47"/>
      <c r="U386" s="40" t="str">
        <f t="array" ref="U386">INDEX($C$20:$C$700,MATCH(0,COUNTIF($U$19:U385,$C$20:$C$700),0))</f>
        <v/>
      </c>
      <c r="V386" s="40">
        <f t="shared" si="1"/>
        <v>0</v>
      </c>
      <c r="W386" s="40" t="str">
        <f t="array" ref="W386">INDEX($B$20:$B$49,MATCH(0,COUNTIF($U$19:U385,$C$20:$C$700),0))</f>
        <v/>
      </c>
      <c r="X386" s="40">
        <f t="shared" si="2"/>
        <v>0</v>
      </c>
      <c r="Y386" s="155"/>
      <c r="Z386" s="40" t="str">
        <f t="array" ref="Z386">INDEX($D$20:$D$700,MATCH(0,COUNTIF($Z$19:Z385,$D$20:$D$700),0))</f>
        <v/>
      </c>
      <c r="AA386" s="40">
        <f t="shared" si="3"/>
        <v>0</v>
      </c>
      <c r="AB386" s="40" t="str">
        <f t="array" ref="AB386">INDEX($B$20:$B$49,MATCH(0,COUNTIF($Z$19:Z385,$D$20:$D$700),0))</f>
        <v/>
      </c>
      <c r="AC386" s="40">
        <f t="shared" si="4"/>
        <v>0</v>
      </c>
    </row>
    <row r="387" ht="15.75" customHeight="1">
      <c r="B387" s="170"/>
      <c r="C387" s="170"/>
      <c r="D387" s="163"/>
      <c r="F387" s="92"/>
      <c r="G387" s="47"/>
      <c r="H387" s="47"/>
      <c r="U387" s="40" t="str">
        <f t="array" ref="U387">INDEX($C$20:$C$700,MATCH(0,COUNTIF($U$19:U386,$C$20:$C$700),0))</f>
        <v/>
      </c>
      <c r="V387" s="40">
        <f t="shared" si="1"/>
        <v>0</v>
      </c>
      <c r="W387" s="40" t="str">
        <f t="array" ref="W387">INDEX($B$20:$B$49,MATCH(0,COUNTIF($U$19:U386,$C$20:$C$700),0))</f>
        <v/>
      </c>
      <c r="X387" s="40">
        <f t="shared" si="2"/>
        <v>0</v>
      </c>
      <c r="Y387" s="155"/>
      <c r="Z387" s="40" t="str">
        <f t="array" ref="Z387">INDEX($D$20:$D$700,MATCH(0,COUNTIF($Z$19:Z386,$D$20:$D$700),0))</f>
        <v/>
      </c>
      <c r="AA387" s="40">
        <f t="shared" si="3"/>
        <v>0</v>
      </c>
      <c r="AB387" s="40" t="str">
        <f t="array" ref="AB387">INDEX($B$20:$B$49,MATCH(0,COUNTIF($Z$19:Z386,$D$20:$D$700),0))</f>
        <v/>
      </c>
      <c r="AC387" s="40">
        <f t="shared" si="4"/>
        <v>0</v>
      </c>
    </row>
    <row r="388" ht="15.75" customHeight="1">
      <c r="B388" s="170"/>
      <c r="C388" s="170"/>
      <c r="D388" s="163"/>
      <c r="F388" s="92"/>
      <c r="G388" s="47"/>
      <c r="H388" s="47"/>
      <c r="U388" s="40" t="str">
        <f t="array" ref="U388">INDEX($C$20:$C$700,MATCH(0,COUNTIF($U$19:U387,$C$20:$C$700),0))</f>
        <v/>
      </c>
      <c r="V388" s="40">
        <f t="shared" si="1"/>
        <v>0</v>
      </c>
      <c r="W388" s="40" t="str">
        <f t="array" ref="W388">INDEX($B$20:$B$49,MATCH(0,COUNTIF($U$19:U387,$C$20:$C$700),0))</f>
        <v/>
      </c>
      <c r="X388" s="40">
        <f t="shared" si="2"/>
        <v>0</v>
      </c>
      <c r="Y388" s="155"/>
      <c r="Z388" s="40" t="str">
        <f t="array" ref="Z388">INDEX($D$20:$D$700,MATCH(0,COUNTIF($Z$19:Z387,$D$20:$D$700),0))</f>
        <v/>
      </c>
      <c r="AA388" s="40">
        <f t="shared" si="3"/>
        <v>0</v>
      </c>
      <c r="AB388" s="40" t="str">
        <f t="array" ref="AB388">INDEX($B$20:$B$49,MATCH(0,COUNTIF($Z$19:Z387,$D$20:$D$700),0))</f>
        <v/>
      </c>
      <c r="AC388" s="40">
        <f t="shared" si="4"/>
        <v>0</v>
      </c>
    </row>
    <row r="389" ht="15.75" customHeight="1">
      <c r="B389" s="170"/>
      <c r="C389" s="170"/>
      <c r="D389" s="163"/>
      <c r="F389" s="92"/>
      <c r="G389" s="47"/>
      <c r="H389" s="47"/>
      <c r="U389" s="40" t="str">
        <f t="array" ref="U389">INDEX($C$20:$C$700,MATCH(0,COUNTIF($U$19:U388,$C$20:$C$700),0))</f>
        <v/>
      </c>
      <c r="V389" s="40">
        <f t="shared" si="1"/>
        <v>0</v>
      </c>
      <c r="W389" s="40" t="str">
        <f t="array" ref="W389">INDEX($B$20:$B$49,MATCH(0,COUNTIF($U$19:U388,$C$20:$C$700),0))</f>
        <v/>
      </c>
      <c r="X389" s="40">
        <f t="shared" si="2"/>
        <v>0</v>
      </c>
      <c r="Y389" s="155"/>
      <c r="Z389" s="40" t="str">
        <f t="array" ref="Z389">INDEX($D$20:$D$700,MATCH(0,COUNTIF($Z$19:Z388,$D$20:$D$700),0))</f>
        <v/>
      </c>
      <c r="AA389" s="40">
        <f t="shared" si="3"/>
        <v>0</v>
      </c>
      <c r="AB389" s="40" t="str">
        <f t="array" ref="AB389">INDEX($B$20:$B$49,MATCH(0,COUNTIF($Z$19:Z388,$D$20:$D$700),0))</f>
        <v/>
      </c>
      <c r="AC389" s="40">
        <f t="shared" si="4"/>
        <v>0</v>
      </c>
    </row>
    <row r="390" ht="15.75" customHeight="1">
      <c r="B390" s="170"/>
      <c r="C390" s="170"/>
      <c r="D390" s="163"/>
      <c r="F390" s="92"/>
      <c r="G390" s="47"/>
      <c r="H390" s="47"/>
      <c r="U390" s="40" t="str">
        <f t="array" ref="U390">INDEX($C$20:$C$700,MATCH(0,COUNTIF($U$19:U389,$C$20:$C$700),0))</f>
        <v/>
      </c>
      <c r="V390" s="40">
        <f t="shared" si="1"/>
        <v>0</v>
      </c>
      <c r="W390" s="40" t="str">
        <f t="array" ref="W390">INDEX($B$20:$B$49,MATCH(0,COUNTIF($U$19:U389,$C$20:$C$700),0))</f>
        <v/>
      </c>
      <c r="X390" s="40">
        <f t="shared" si="2"/>
        <v>0</v>
      </c>
      <c r="Y390" s="155"/>
      <c r="Z390" s="40" t="str">
        <f t="array" ref="Z390">INDEX($D$20:$D$700,MATCH(0,COUNTIF($Z$19:Z389,$D$20:$D$700),0))</f>
        <v/>
      </c>
      <c r="AA390" s="40">
        <f t="shared" si="3"/>
        <v>0</v>
      </c>
      <c r="AB390" s="40" t="str">
        <f t="array" ref="AB390">INDEX($B$20:$B$49,MATCH(0,COUNTIF($Z$19:Z389,$D$20:$D$700),0))</f>
        <v/>
      </c>
      <c r="AC390" s="40">
        <f t="shared" si="4"/>
        <v>0</v>
      </c>
    </row>
    <row r="391" ht="15.75" customHeight="1">
      <c r="B391" s="170"/>
      <c r="C391" s="170"/>
      <c r="D391" s="163"/>
      <c r="F391" s="92"/>
      <c r="G391" s="47"/>
      <c r="H391" s="47"/>
      <c r="U391" s="40" t="str">
        <f t="array" ref="U391">INDEX($C$20:$C$700,MATCH(0,COUNTIF($U$19:U390,$C$20:$C$700),0))</f>
        <v/>
      </c>
      <c r="V391" s="40">
        <f t="shared" si="1"/>
        <v>0</v>
      </c>
      <c r="W391" s="40" t="str">
        <f t="array" ref="W391">INDEX($B$20:$B$49,MATCH(0,COUNTIF($U$19:U390,$C$20:$C$700),0))</f>
        <v/>
      </c>
      <c r="X391" s="40">
        <f t="shared" si="2"/>
        <v>0</v>
      </c>
      <c r="Y391" s="155"/>
      <c r="Z391" s="40" t="str">
        <f t="array" ref="Z391">INDEX($D$20:$D$700,MATCH(0,COUNTIF($Z$19:Z390,$D$20:$D$700),0))</f>
        <v/>
      </c>
      <c r="AA391" s="40">
        <f t="shared" si="3"/>
        <v>0</v>
      </c>
      <c r="AB391" s="40" t="str">
        <f t="array" ref="AB391">INDEX($B$20:$B$49,MATCH(0,COUNTIF($Z$19:Z390,$D$20:$D$700),0))</f>
        <v/>
      </c>
      <c r="AC391" s="40">
        <f t="shared" si="4"/>
        <v>0</v>
      </c>
    </row>
    <row r="392" ht="15.75" customHeight="1">
      <c r="B392" s="170"/>
      <c r="C392" s="170"/>
      <c r="D392" s="163"/>
      <c r="F392" s="92"/>
      <c r="G392" s="47"/>
      <c r="H392" s="47"/>
      <c r="U392" s="40" t="str">
        <f t="array" ref="U392">INDEX($C$20:$C$700,MATCH(0,COUNTIF($U$19:U391,$C$20:$C$700),0))</f>
        <v/>
      </c>
      <c r="V392" s="40">
        <f t="shared" si="1"/>
        <v>0</v>
      </c>
      <c r="W392" s="40" t="str">
        <f t="array" ref="W392">INDEX($B$20:$B$49,MATCH(0,COUNTIF($U$19:U391,$C$20:$C$700),0))</f>
        <v/>
      </c>
      <c r="X392" s="40">
        <f t="shared" si="2"/>
        <v>0</v>
      </c>
      <c r="Y392" s="155"/>
      <c r="Z392" s="40" t="str">
        <f t="array" ref="Z392">INDEX($D$20:$D$700,MATCH(0,COUNTIF($Z$19:Z391,$D$20:$D$700),0))</f>
        <v/>
      </c>
      <c r="AA392" s="40">
        <f t="shared" si="3"/>
        <v>0</v>
      </c>
      <c r="AB392" s="40" t="str">
        <f t="array" ref="AB392">INDEX($B$20:$B$49,MATCH(0,COUNTIF($Z$19:Z391,$D$20:$D$700),0))</f>
        <v/>
      </c>
      <c r="AC392" s="40">
        <f t="shared" si="4"/>
        <v>0</v>
      </c>
    </row>
    <row r="393" ht="15.75" customHeight="1">
      <c r="B393" s="170"/>
      <c r="C393" s="170"/>
      <c r="D393" s="163"/>
      <c r="F393" s="92"/>
      <c r="G393" s="47"/>
      <c r="H393" s="47"/>
      <c r="U393" s="40" t="str">
        <f t="array" ref="U393">INDEX($C$20:$C$700,MATCH(0,COUNTIF($U$19:U392,$C$20:$C$700),0))</f>
        <v/>
      </c>
      <c r="V393" s="40">
        <f t="shared" si="1"/>
        <v>0</v>
      </c>
      <c r="W393" s="40" t="str">
        <f t="array" ref="W393">INDEX($B$20:$B$49,MATCH(0,COUNTIF($U$19:U392,$C$20:$C$700),0))</f>
        <v/>
      </c>
      <c r="X393" s="40">
        <f t="shared" si="2"/>
        <v>0</v>
      </c>
      <c r="Y393" s="155"/>
      <c r="Z393" s="40" t="str">
        <f t="array" ref="Z393">INDEX($D$20:$D$700,MATCH(0,COUNTIF($Z$19:Z392,$D$20:$D$700),0))</f>
        <v/>
      </c>
      <c r="AA393" s="40">
        <f t="shared" si="3"/>
        <v>0</v>
      </c>
      <c r="AB393" s="40" t="str">
        <f t="array" ref="AB393">INDEX($B$20:$B$49,MATCH(0,COUNTIF($Z$19:Z392,$D$20:$D$700),0))</f>
        <v/>
      </c>
      <c r="AC393" s="40">
        <f t="shared" si="4"/>
        <v>0</v>
      </c>
    </row>
    <row r="394" ht="15.75" customHeight="1">
      <c r="B394" s="170"/>
      <c r="C394" s="170"/>
      <c r="D394" s="163"/>
      <c r="F394" s="92"/>
      <c r="G394" s="47"/>
      <c r="H394" s="47"/>
      <c r="U394" s="40" t="str">
        <f t="array" ref="U394">INDEX($C$20:$C$700,MATCH(0,COUNTIF($U$19:U393,$C$20:$C$700),0))</f>
        <v/>
      </c>
      <c r="V394" s="40">
        <f t="shared" si="1"/>
        <v>0</v>
      </c>
      <c r="W394" s="40" t="str">
        <f t="array" ref="W394">INDEX($B$20:$B$49,MATCH(0,COUNTIF($U$19:U393,$C$20:$C$700),0))</f>
        <v/>
      </c>
      <c r="X394" s="40">
        <f t="shared" si="2"/>
        <v>0</v>
      </c>
      <c r="Y394" s="155"/>
      <c r="Z394" s="40" t="str">
        <f t="array" ref="Z394">INDEX($D$20:$D$700,MATCH(0,COUNTIF($Z$19:Z393,$D$20:$D$700),0))</f>
        <v/>
      </c>
      <c r="AA394" s="40">
        <f t="shared" si="3"/>
        <v>0</v>
      </c>
      <c r="AB394" s="40" t="str">
        <f t="array" ref="AB394">INDEX($B$20:$B$49,MATCH(0,COUNTIF($Z$19:Z393,$D$20:$D$700),0))</f>
        <v/>
      </c>
      <c r="AC394" s="40">
        <f t="shared" si="4"/>
        <v>0</v>
      </c>
    </row>
    <row r="395" ht="15.75" customHeight="1">
      <c r="B395" s="170"/>
      <c r="C395" s="170"/>
      <c r="D395" s="163"/>
      <c r="F395" s="92"/>
      <c r="G395" s="47"/>
      <c r="H395" s="47"/>
      <c r="U395" s="40" t="str">
        <f t="array" ref="U395">INDEX($C$20:$C$700,MATCH(0,COUNTIF($U$19:U394,$C$20:$C$700),0))</f>
        <v/>
      </c>
      <c r="V395" s="40">
        <f t="shared" si="1"/>
        <v>0</v>
      </c>
      <c r="W395" s="40" t="str">
        <f t="array" ref="W395">INDEX($B$20:$B$49,MATCH(0,COUNTIF($U$19:U394,$C$20:$C$700),0))</f>
        <v/>
      </c>
      <c r="X395" s="40">
        <f t="shared" si="2"/>
        <v>0</v>
      </c>
      <c r="Y395" s="155"/>
      <c r="Z395" s="40" t="str">
        <f t="array" ref="Z395">INDEX($D$20:$D$700,MATCH(0,COUNTIF($Z$19:Z394,$D$20:$D$700),0))</f>
        <v/>
      </c>
      <c r="AA395" s="40">
        <f t="shared" si="3"/>
        <v>0</v>
      </c>
      <c r="AB395" s="40" t="str">
        <f t="array" ref="AB395">INDEX($B$20:$B$49,MATCH(0,COUNTIF($Z$19:Z394,$D$20:$D$700),0))</f>
        <v/>
      </c>
      <c r="AC395" s="40">
        <f t="shared" si="4"/>
        <v>0</v>
      </c>
    </row>
    <row r="396" ht="15.75" customHeight="1">
      <c r="B396" s="170"/>
      <c r="C396" s="170"/>
      <c r="D396" s="163"/>
      <c r="F396" s="92"/>
      <c r="G396" s="47"/>
      <c r="H396" s="47"/>
      <c r="U396" s="40" t="str">
        <f t="array" ref="U396">INDEX($C$20:$C$700,MATCH(0,COUNTIF($U$19:U395,$C$20:$C$700),0))</f>
        <v/>
      </c>
      <c r="V396" s="40">
        <f t="shared" si="1"/>
        <v>0</v>
      </c>
      <c r="W396" s="40" t="str">
        <f t="array" ref="W396">INDEX($B$20:$B$49,MATCH(0,COUNTIF($U$19:U395,$C$20:$C$700),0))</f>
        <v/>
      </c>
      <c r="X396" s="40">
        <f t="shared" si="2"/>
        <v>0</v>
      </c>
      <c r="Y396" s="155"/>
      <c r="Z396" s="40" t="str">
        <f t="array" ref="Z396">INDEX($D$20:$D$700,MATCH(0,COUNTIF($Z$19:Z395,$D$20:$D$700),0))</f>
        <v/>
      </c>
      <c r="AA396" s="40">
        <f t="shared" si="3"/>
        <v>0</v>
      </c>
      <c r="AB396" s="40" t="str">
        <f t="array" ref="AB396">INDEX($B$20:$B$49,MATCH(0,COUNTIF($Z$19:Z395,$D$20:$D$700),0))</f>
        <v/>
      </c>
      <c r="AC396" s="40">
        <f t="shared" si="4"/>
        <v>0</v>
      </c>
    </row>
    <row r="397" ht="15.75" customHeight="1">
      <c r="B397" s="170"/>
      <c r="C397" s="170"/>
      <c r="D397" s="163"/>
      <c r="F397" s="92"/>
      <c r="G397" s="47"/>
      <c r="H397" s="47"/>
      <c r="U397" s="40" t="str">
        <f t="array" ref="U397">INDEX($C$20:$C$700,MATCH(0,COUNTIF($U$19:U396,$C$20:$C$700),0))</f>
        <v/>
      </c>
      <c r="V397" s="40">
        <f t="shared" si="1"/>
        <v>0</v>
      </c>
      <c r="W397" s="40" t="str">
        <f t="array" ref="W397">INDEX($B$20:$B$49,MATCH(0,COUNTIF($U$19:U396,$C$20:$C$700),0))</f>
        <v/>
      </c>
      <c r="X397" s="40">
        <f t="shared" si="2"/>
        <v>0</v>
      </c>
      <c r="Y397" s="155"/>
      <c r="Z397" s="40" t="str">
        <f t="array" ref="Z397">INDEX($D$20:$D$700,MATCH(0,COUNTIF($Z$19:Z396,$D$20:$D$700),0))</f>
        <v/>
      </c>
      <c r="AA397" s="40">
        <f t="shared" si="3"/>
        <v>0</v>
      </c>
      <c r="AB397" s="40" t="str">
        <f t="array" ref="AB397">INDEX($B$20:$B$49,MATCH(0,COUNTIF($Z$19:Z396,$D$20:$D$700),0))</f>
        <v/>
      </c>
      <c r="AC397" s="40">
        <f t="shared" si="4"/>
        <v>0</v>
      </c>
    </row>
    <row r="398" ht="15.75" customHeight="1">
      <c r="B398" s="170"/>
      <c r="C398" s="170"/>
      <c r="D398" s="163"/>
      <c r="F398" s="92"/>
      <c r="G398" s="47"/>
      <c r="H398" s="47"/>
      <c r="U398" s="40" t="str">
        <f t="array" ref="U398">INDEX($C$20:$C$700,MATCH(0,COUNTIF($U$19:U397,$C$20:$C$700),0))</f>
        <v/>
      </c>
      <c r="V398" s="40">
        <f t="shared" si="1"/>
        <v>0</v>
      </c>
      <c r="W398" s="40" t="str">
        <f t="array" ref="W398">INDEX($B$20:$B$49,MATCH(0,COUNTIF($U$19:U397,$C$20:$C$700),0))</f>
        <v/>
      </c>
      <c r="X398" s="40">
        <f t="shared" si="2"/>
        <v>0</v>
      </c>
      <c r="Y398" s="155"/>
      <c r="Z398" s="40" t="str">
        <f t="array" ref="Z398">INDEX($D$20:$D$700,MATCH(0,COUNTIF($Z$19:Z397,$D$20:$D$700),0))</f>
        <v/>
      </c>
      <c r="AA398" s="40">
        <f t="shared" si="3"/>
        <v>0</v>
      </c>
      <c r="AB398" s="40" t="str">
        <f t="array" ref="AB398">INDEX($B$20:$B$49,MATCH(0,COUNTIF($Z$19:Z397,$D$20:$D$700),0))</f>
        <v/>
      </c>
      <c r="AC398" s="40">
        <f t="shared" si="4"/>
        <v>0</v>
      </c>
    </row>
    <row r="399" ht="15.75" customHeight="1">
      <c r="B399" s="170"/>
      <c r="C399" s="170"/>
      <c r="D399" s="163"/>
      <c r="F399" s="92"/>
      <c r="G399" s="47"/>
      <c r="H399" s="47"/>
      <c r="U399" s="40" t="str">
        <f t="array" ref="U399">INDEX($C$20:$C$700,MATCH(0,COUNTIF($U$19:U398,$C$20:$C$700),0))</f>
        <v/>
      </c>
      <c r="V399" s="40">
        <f t="shared" si="1"/>
        <v>0</v>
      </c>
      <c r="W399" s="40" t="str">
        <f t="array" ref="W399">INDEX($B$20:$B$49,MATCH(0,COUNTIF($U$19:U398,$C$20:$C$700),0))</f>
        <v/>
      </c>
      <c r="X399" s="40">
        <f t="shared" si="2"/>
        <v>0</v>
      </c>
      <c r="Y399" s="155"/>
      <c r="Z399" s="40" t="str">
        <f t="array" ref="Z399">INDEX($D$20:$D$700,MATCH(0,COUNTIF($Z$19:Z398,$D$20:$D$700),0))</f>
        <v/>
      </c>
      <c r="AA399" s="40">
        <f t="shared" si="3"/>
        <v>0</v>
      </c>
      <c r="AB399" s="40" t="str">
        <f t="array" ref="AB399">INDEX($B$20:$B$49,MATCH(0,COUNTIF($Z$19:Z398,$D$20:$D$700),0))</f>
        <v/>
      </c>
      <c r="AC399" s="40">
        <f t="shared" si="4"/>
        <v>0</v>
      </c>
    </row>
    <row r="400" ht="15.75" customHeight="1">
      <c r="B400" s="170"/>
      <c r="C400" s="170"/>
      <c r="D400" s="163"/>
      <c r="F400" s="92"/>
      <c r="G400" s="47"/>
      <c r="H400" s="47"/>
      <c r="U400" s="40" t="str">
        <f t="array" ref="U400">INDEX($C$20:$C$700,MATCH(0,COUNTIF($U$19:U399,$C$20:$C$700),0))</f>
        <v/>
      </c>
      <c r="V400" s="40">
        <f t="shared" si="1"/>
        <v>0</v>
      </c>
      <c r="W400" s="40" t="str">
        <f t="array" ref="W400">INDEX($B$20:$B$49,MATCH(0,COUNTIF($U$19:U399,$C$20:$C$700),0))</f>
        <v/>
      </c>
      <c r="X400" s="40">
        <f t="shared" si="2"/>
        <v>0</v>
      </c>
      <c r="Y400" s="155"/>
      <c r="Z400" s="40" t="str">
        <f t="array" ref="Z400">INDEX($D$20:$D$700,MATCH(0,COUNTIF($Z$19:Z399,$D$20:$D$700),0))</f>
        <v/>
      </c>
      <c r="AA400" s="40">
        <f t="shared" si="3"/>
        <v>0</v>
      </c>
      <c r="AB400" s="40" t="str">
        <f t="array" ref="AB400">INDEX($B$20:$B$49,MATCH(0,COUNTIF($Z$19:Z399,$D$20:$D$700),0))</f>
        <v/>
      </c>
      <c r="AC400" s="40">
        <f t="shared" si="4"/>
        <v>0</v>
      </c>
    </row>
    <row r="401" ht="15.75" customHeight="1">
      <c r="B401" s="170"/>
      <c r="C401" s="170"/>
      <c r="D401" s="163"/>
      <c r="F401" s="92"/>
      <c r="G401" s="47"/>
      <c r="H401" s="47"/>
      <c r="U401" s="40" t="str">
        <f t="array" ref="U401">INDEX($C$20:$C$700,MATCH(0,COUNTIF($U$19:U400,$C$20:$C$700),0))</f>
        <v/>
      </c>
      <c r="V401" s="40">
        <f t="shared" si="1"/>
        <v>0</v>
      </c>
      <c r="W401" s="40" t="str">
        <f t="array" ref="W401">INDEX($B$20:$B$49,MATCH(0,COUNTIF($U$19:U400,$C$20:$C$700),0))</f>
        <v/>
      </c>
      <c r="X401" s="40">
        <f t="shared" si="2"/>
        <v>0</v>
      </c>
      <c r="Y401" s="155"/>
      <c r="Z401" s="40" t="str">
        <f t="array" ref="Z401">INDEX($D$20:$D$700,MATCH(0,COUNTIF($Z$19:Z400,$D$20:$D$700),0))</f>
        <v/>
      </c>
      <c r="AA401" s="40">
        <f t="shared" si="3"/>
        <v>0</v>
      </c>
      <c r="AB401" s="40" t="str">
        <f t="array" ref="AB401">INDEX($B$20:$B$49,MATCH(0,COUNTIF($Z$19:Z400,$D$20:$D$700),0))</f>
        <v/>
      </c>
      <c r="AC401" s="40">
        <f t="shared" si="4"/>
        <v>0</v>
      </c>
    </row>
    <row r="402" ht="15.75" customHeight="1">
      <c r="B402" s="170"/>
      <c r="C402" s="170"/>
      <c r="D402" s="163"/>
      <c r="F402" s="92"/>
      <c r="G402" s="47"/>
      <c r="H402" s="47"/>
      <c r="U402" s="40" t="str">
        <f t="array" ref="U402">INDEX($C$20:$C$700,MATCH(0,COUNTIF($U$19:U401,$C$20:$C$700),0))</f>
        <v/>
      </c>
      <c r="V402" s="40">
        <f t="shared" si="1"/>
        <v>0</v>
      </c>
      <c r="W402" s="40" t="str">
        <f t="array" ref="W402">INDEX($B$20:$B$49,MATCH(0,COUNTIF($U$19:U401,$C$20:$C$700),0))</f>
        <v/>
      </c>
      <c r="X402" s="40">
        <f t="shared" si="2"/>
        <v>0</v>
      </c>
      <c r="Y402" s="155"/>
      <c r="Z402" s="40" t="str">
        <f t="array" ref="Z402">INDEX($D$20:$D$700,MATCH(0,COUNTIF($Z$19:Z401,$D$20:$D$700),0))</f>
        <v/>
      </c>
      <c r="AA402" s="40">
        <f t="shared" si="3"/>
        <v>0</v>
      </c>
      <c r="AB402" s="40" t="str">
        <f t="array" ref="AB402">INDEX($B$20:$B$49,MATCH(0,COUNTIF($Z$19:Z401,$D$20:$D$700),0))</f>
        <v/>
      </c>
      <c r="AC402" s="40">
        <f t="shared" si="4"/>
        <v>0</v>
      </c>
    </row>
    <row r="403" ht="15.75" customHeight="1">
      <c r="B403" s="170"/>
      <c r="C403" s="170"/>
      <c r="D403" s="163"/>
      <c r="F403" s="92"/>
      <c r="G403" s="47"/>
      <c r="H403" s="47"/>
      <c r="U403" s="40" t="str">
        <f t="array" ref="U403">INDEX($C$20:$C$700,MATCH(0,COUNTIF($U$19:U402,$C$20:$C$700),0))</f>
        <v/>
      </c>
      <c r="V403" s="40">
        <f t="shared" si="1"/>
        <v>0</v>
      </c>
      <c r="W403" s="40" t="str">
        <f t="array" ref="W403">INDEX($B$20:$B$49,MATCH(0,COUNTIF($U$19:U402,$C$20:$C$700),0))</f>
        <v/>
      </c>
      <c r="X403" s="40">
        <f t="shared" si="2"/>
        <v>0</v>
      </c>
      <c r="Y403" s="155"/>
      <c r="Z403" s="40" t="str">
        <f t="array" ref="Z403">INDEX($D$20:$D$700,MATCH(0,COUNTIF($Z$19:Z402,$D$20:$D$700),0))</f>
        <v/>
      </c>
      <c r="AA403" s="40">
        <f t="shared" si="3"/>
        <v>0</v>
      </c>
      <c r="AB403" s="40" t="str">
        <f t="array" ref="AB403">INDEX($B$20:$B$49,MATCH(0,COUNTIF($Z$19:Z402,$D$20:$D$700),0))</f>
        <v/>
      </c>
      <c r="AC403" s="40">
        <f t="shared" si="4"/>
        <v>0</v>
      </c>
    </row>
    <row r="404" ht="15.75" customHeight="1">
      <c r="B404" s="170"/>
      <c r="C404" s="170"/>
      <c r="D404" s="163"/>
      <c r="F404" s="92"/>
      <c r="G404" s="47"/>
      <c r="H404" s="47"/>
      <c r="U404" s="40" t="str">
        <f t="array" ref="U404">INDEX($C$20:$C$700,MATCH(0,COUNTIF($U$19:U403,$C$20:$C$700),0))</f>
        <v/>
      </c>
      <c r="V404" s="40">
        <f t="shared" si="1"/>
        <v>0</v>
      </c>
      <c r="W404" s="40" t="str">
        <f t="array" ref="W404">INDEX($B$20:$B$49,MATCH(0,COUNTIF($U$19:U403,$C$20:$C$700),0))</f>
        <v/>
      </c>
      <c r="X404" s="40">
        <f t="shared" si="2"/>
        <v>0</v>
      </c>
      <c r="Y404" s="155"/>
      <c r="Z404" s="40" t="str">
        <f t="array" ref="Z404">INDEX($D$20:$D$700,MATCH(0,COUNTIF($Z$19:Z403,$D$20:$D$700),0))</f>
        <v/>
      </c>
      <c r="AA404" s="40">
        <f t="shared" si="3"/>
        <v>0</v>
      </c>
      <c r="AB404" s="40" t="str">
        <f t="array" ref="AB404">INDEX($B$20:$B$49,MATCH(0,COUNTIF($Z$19:Z403,$D$20:$D$700),0))</f>
        <v/>
      </c>
      <c r="AC404" s="40">
        <f t="shared" si="4"/>
        <v>0</v>
      </c>
    </row>
    <row r="405" ht="15.75" customHeight="1">
      <c r="B405" s="170"/>
      <c r="C405" s="170"/>
      <c r="D405" s="163"/>
      <c r="F405" s="92"/>
      <c r="G405" s="47"/>
      <c r="H405" s="47"/>
      <c r="U405" s="40" t="str">
        <f t="array" ref="U405">INDEX($C$20:$C$700,MATCH(0,COUNTIF($U$19:U404,$C$20:$C$700),0))</f>
        <v/>
      </c>
      <c r="V405" s="40">
        <f t="shared" si="1"/>
        <v>0</v>
      </c>
      <c r="W405" s="40" t="str">
        <f t="array" ref="W405">INDEX($B$20:$B$49,MATCH(0,COUNTIF($U$19:U404,$C$20:$C$700),0))</f>
        <v/>
      </c>
      <c r="X405" s="40">
        <f t="shared" si="2"/>
        <v>0</v>
      </c>
      <c r="Y405" s="155"/>
      <c r="Z405" s="40" t="str">
        <f t="array" ref="Z405">INDEX($D$20:$D$700,MATCH(0,COUNTIF($Z$19:Z404,$D$20:$D$700),0))</f>
        <v/>
      </c>
      <c r="AA405" s="40">
        <f t="shared" si="3"/>
        <v>0</v>
      </c>
      <c r="AB405" s="40" t="str">
        <f t="array" ref="AB405">INDEX($B$20:$B$49,MATCH(0,COUNTIF($Z$19:Z404,$D$20:$D$700),0))</f>
        <v/>
      </c>
      <c r="AC405" s="40">
        <f t="shared" si="4"/>
        <v>0</v>
      </c>
    </row>
    <row r="406" ht="15.75" customHeight="1">
      <c r="B406" s="170"/>
      <c r="C406" s="170"/>
      <c r="D406" s="163"/>
      <c r="F406" s="92"/>
      <c r="G406" s="47"/>
      <c r="H406" s="47"/>
      <c r="U406" s="40" t="str">
        <f t="array" ref="U406">INDEX($C$20:$C$700,MATCH(0,COUNTIF($U$19:U405,$C$20:$C$700),0))</f>
        <v/>
      </c>
      <c r="V406" s="40">
        <f t="shared" si="1"/>
        <v>0</v>
      </c>
      <c r="W406" s="40" t="str">
        <f t="array" ref="W406">INDEX($B$20:$B$49,MATCH(0,COUNTIF($U$19:U405,$C$20:$C$700),0))</f>
        <v/>
      </c>
      <c r="X406" s="40">
        <f t="shared" si="2"/>
        <v>0</v>
      </c>
      <c r="Y406" s="155"/>
      <c r="Z406" s="40" t="str">
        <f t="array" ref="Z406">INDEX($D$20:$D$700,MATCH(0,COUNTIF($Z$19:Z405,$D$20:$D$700),0))</f>
        <v/>
      </c>
      <c r="AA406" s="40">
        <f t="shared" si="3"/>
        <v>0</v>
      </c>
      <c r="AB406" s="40" t="str">
        <f t="array" ref="AB406">INDEX($B$20:$B$49,MATCH(0,COUNTIF($Z$19:Z405,$D$20:$D$700),0))</f>
        <v/>
      </c>
      <c r="AC406" s="40">
        <f t="shared" si="4"/>
        <v>0</v>
      </c>
    </row>
    <row r="407" ht="15.75" customHeight="1">
      <c r="B407" s="170"/>
      <c r="C407" s="170"/>
      <c r="D407" s="163"/>
      <c r="F407" s="92"/>
      <c r="G407" s="47"/>
      <c r="H407" s="47"/>
      <c r="U407" s="40" t="str">
        <f t="array" ref="U407">INDEX($C$20:$C$700,MATCH(0,COUNTIF($U$19:U406,$C$20:$C$700),0))</f>
        <v/>
      </c>
      <c r="V407" s="40">
        <f t="shared" si="1"/>
        <v>0</v>
      </c>
      <c r="W407" s="40" t="str">
        <f t="array" ref="W407">INDEX($B$20:$B$49,MATCH(0,COUNTIF($U$19:U406,$C$20:$C$700),0))</f>
        <v/>
      </c>
      <c r="X407" s="40">
        <f t="shared" si="2"/>
        <v>0</v>
      </c>
      <c r="Y407" s="155"/>
      <c r="Z407" s="40" t="str">
        <f t="array" ref="Z407">INDEX($D$20:$D$700,MATCH(0,COUNTIF($Z$19:Z406,$D$20:$D$700),0))</f>
        <v/>
      </c>
      <c r="AA407" s="40">
        <f t="shared" si="3"/>
        <v>0</v>
      </c>
      <c r="AB407" s="40" t="str">
        <f t="array" ref="AB407">INDEX($B$20:$B$49,MATCH(0,COUNTIF($Z$19:Z406,$D$20:$D$700),0))</f>
        <v/>
      </c>
      <c r="AC407" s="40">
        <f t="shared" si="4"/>
        <v>0</v>
      </c>
    </row>
    <row r="408" ht="15.75" customHeight="1">
      <c r="B408" s="170"/>
      <c r="C408" s="170"/>
      <c r="D408" s="163"/>
      <c r="F408" s="92"/>
      <c r="G408" s="47"/>
      <c r="H408" s="47"/>
      <c r="U408" s="40" t="str">
        <f t="array" ref="U408">INDEX($C$20:$C$700,MATCH(0,COUNTIF($U$19:U407,$C$20:$C$700),0))</f>
        <v/>
      </c>
      <c r="V408" s="40">
        <f t="shared" si="1"/>
        <v>0</v>
      </c>
      <c r="W408" s="40" t="str">
        <f t="array" ref="W408">INDEX($B$20:$B$49,MATCH(0,COUNTIF($U$19:U407,$C$20:$C$700),0))</f>
        <v/>
      </c>
      <c r="X408" s="40">
        <f t="shared" si="2"/>
        <v>0</v>
      </c>
      <c r="Y408" s="155"/>
      <c r="Z408" s="40" t="str">
        <f t="array" ref="Z408">INDEX($D$20:$D$700,MATCH(0,COUNTIF($Z$19:Z407,$D$20:$D$700),0))</f>
        <v/>
      </c>
      <c r="AA408" s="40">
        <f t="shared" si="3"/>
        <v>0</v>
      </c>
      <c r="AB408" s="40" t="str">
        <f t="array" ref="AB408">INDEX($B$20:$B$49,MATCH(0,COUNTIF($Z$19:Z407,$D$20:$D$700),0))</f>
        <v/>
      </c>
      <c r="AC408" s="40">
        <f t="shared" si="4"/>
        <v>0</v>
      </c>
    </row>
    <row r="409" ht="15.75" customHeight="1">
      <c r="B409" s="170"/>
      <c r="C409" s="170"/>
      <c r="D409" s="163"/>
      <c r="F409" s="92"/>
      <c r="G409" s="47"/>
      <c r="H409" s="47"/>
      <c r="U409" s="40" t="str">
        <f t="array" ref="U409">INDEX($C$20:$C$700,MATCH(0,COUNTIF($U$19:U408,$C$20:$C$700),0))</f>
        <v/>
      </c>
      <c r="V409" s="40">
        <f t="shared" si="1"/>
        <v>0</v>
      </c>
      <c r="W409" s="40" t="str">
        <f t="array" ref="W409">INDEX($B$20:$B$49,MATCH(0,COUNTIF($U$19:U408,$C$20:$C$700),0))</f>
        <v/>
      </c>
      <c r="X409" s="40">
        <f t="shared" si="2"/>
        <v>0</v>
      </c>
      <c r="Y409" s="155"/>
      <c r="Z409" s="40" t="str">
        <f t="array" ref="Z409">INDEX($D$20:$D$700,MATCH(0,COUNTIF($Z$19:Z408,$D$20:$D$700),0))</f>
        <v/>
      </c>
      <c r="AA409" s="40">
        <f t="shared" si="3"/>
        <v>0</v>
      </c>
      <c r="AB409" s="40" t="str">
        <f t="array" ref="AB409">INDEX($B$20:$B$49,MATCH(0,COUNTIF($Z$19:Z408,$D$20:$D$700),0))</f>
        <v/>
      </c>
      <c r="AC409" s="40">
        <f t="shared" si="4"/>
        <v>0</v>
      </c>
    </row>
    <row r="410" ht="15.75" customHeight="1">
      <c r="B410" s="170"/>
      <c r="C410" s="170"/>
      <c r="D410" s="163"/>
      <c r="F410" s="92"/>
      <c r="G410" s="47"/>
      <c r="H410" s="47"/>
      <c r="U410" s="40" t="str">
        <f t="array" ref="U410">INDEX($C$20:$C$700,MATCH(0,COUNTIF($U$19:U409,$C$20:$C$700),0))</f>
        <v/>
      </c>
      <c r="V410" s="40">
        <f t="shared" si="1"/>
        <v>0</v>
      </c>
      <c r="W410" s="40" t="str">
        <f t="array" ref="W410">INDEX($B$20:$B$49,MATCH(0,COUNTIF($U$19:U409,$C$20:$C$700),0))</f>
        <v/>
      </c>
      <c r="X410" s="40">
        <f t="shared" si="2"/>
        <v>0</v>
      </c>
      <c r="Y410" s="155"/>
      <c r="Z410" s="40" t="str">
        <f t="array" ref="Z410">INDEX($D$20:$D$700,MATCH(0,COUNTIF($Z$19:Z409,$D$20:$D$700),0))</f>
        <v/>
      </c>
      <c r="AA410" s="40">
        <f t="shared" si="3"/>
        <v>0</v>
      </c>
      <c r="AB410" s="40" t="str">
        <f t="array" ref="AB410">INDEX($B$20:$B$49,MATCH(0,COUNTIF($Z$19:Z409,$D$20:$D$700),0))</f>
        <v/>
      </c>
      <c r="AC410" s="40">
        <f t="shared" si="4"/>
        <v>0</v>
      </c>
    </row>
    <row r="411" ht="15.75" customHeight="1">
      <c r="B411" s="170"/>
      <c r="C411" s="170"/>
      <c r="D411" s="163"/>
      <c r="F411" s="92"/>
      <c r="G411" s="47"/>
      <c r="H411" s="47"/>
      <c r="U411" s="40" t="str">
        <f t="array" ref="U411">INDEX($C$20:$C$700,MATCH(0,COUNTIF($U$19:U410,$C$20:$C$700),0))</f>
        <v/>
      </c>
      <c r="V411" s="40">
        <f t="shared" si="1"/>
        <v>0</v>
      </c>
      <c r="W411" s="40" t="str">
        <f t="array" ref="W411">INDEX($B$20:$B$49,MATCH(0,COUNTIF($U$19:U410,$C$20:$C$700),0))</f>
        <v/>
      </c>
      <c r="X411" s="40">
        <f t="shared" si="2"/>
        <v>0</v>
      </c>
      <c r="Y411" s="155"/>
      <c r="Z411" s="40" t="str">
        <f t="array" ref="Z411">INDEX($D$20:$D$700,MATCH(0,COUNTIF($Z$19:Z410,$D$20:$D$700),0))</f>
        <v/>
      </c>
      <c r="AA411" s="40">
        <f t="shared" si="3"/>
        <v>0</v>
      </c>
      <c r="AB411" s="40" t="str">
        <f t="array" ref="AB411">INDEX($B$20:$B$49,MATCH(0,COUNTIF($Z$19:Z410,$D$20:$D$700),0))</f>
        <v/>
      </c>
      <c r="AC411" s="40">
        <f t="shared" si="4"/>
        <v>0</v>
      </c>
    </row>
    <row r="412" ht="15.75" customHeight="1">
      <c r="B412" s="170"/>
      <c r="C412" s="170"/>
      <c r="D412" s="163"/>
      <c r="F412" s="92"/>
      <c r="G412" s="47"/>
      <c r="H412" s="47"/>
      <c r="U412" s="40" t="str">
        <f t="array" ref="U412">INDEX($C$20:$C$700,MATCH(0,COUNTIF($U$19:U411,$C$20:$C$700),0))</f>
        <v/>
      </c>
      <c r="V412" s="40">
        <f t="shared" si="1"/>
        <v>0</v>
      </c>
      <c r="W412" s="40" t="str">
        <f t="array" ref="W412">INDEX($B$20:$B$49,MATCH(0,COUNTIF($U$19:U411,$C$20:$C$700),0))</f>
        <v/>
      </c>
      <c r="X412" s="40">
        <f t="shared" si="2"/>
        <v>0</v>
      </c>
      <c r="Y412" s="155"/>
      <c r="Z412" s="40" t="str">
        <f t="array" ref="Z412">INDEX($D$20:$D$700,MATCH(0,COUNTIF($Z$19:Z411,$D$20:$D$700),0))</f>
        <v/>
      </c>
      <c r="AA412" s="40">
        <f t="shared" si="3"/>
        <v>0</v>
      </c>
      <c r="AB412" s="40" t="str">
        <f t="array" ref="AB412">INDEX($B$20:$B$49,MATCH(0,COUNTIF($Z$19:Z411,$D$20:$D$700),0))</f>
        <v/>
      </c>
      <c r="AC412" s="40">
        <f t="shared" si="4"/>
        <v>0</v>
      </c>
    </row>
    <row r="413" ht="15.75" customHeight="1">
      <c r="B413" s="170"/>
      <c r="C413" s="170"/>
      <c r="D413" s="163"/>
      <c r="F413" s="92"/>
      <c r="G413" s="47"/>
      <c r="H413" s="47"/>
      <c r="U413" s="40" t="str">
        <f t="array" ref="U413">INDEX($C$20:$C$700,MATCH(0,COUNTIF($U$19:U412,$C$20:$C$700),0))</f>
        <v/>
      </c>
      <c r="V413" s="40">
        <f t="shared" si="1"/>
        <v>0</v>
      </c>
      <c r="W413" s="40" t="str">
        <f t="array" ref="W413">INDEX($B$20:$B$49,MATCH(0,COUNTIF($U$19:U412,$C$20:$C$700),0))</f>
        <v/>
      </c>
      <c r="X413" s="40">
        <f t="shared" si="2"/>
        <v>0</v>
      </c>
      <c r="Y413" s="155"/>
      <c r="Z413" s="40" t="str">
        <f t="array" ref="Z413">INDEX($D$20:$D$700,MATCH(0,COUNTIF($Z$19:Z412,$D$20:$D$700),0))</f>
        <v/>
      </c>
      <c r="AA413" s="40">
        <f t="shared" si="3"/>
        <v>0</v>
      </c>
      <c r="AB413" s="40" t="str">
        <f t="array" ref="AB413">INDEX($B$20:$B$49,MATCH(0,COUNTIF($Z$19:Z412,$D$20:$D$700),0))</f>
        <v/>
      </c>
      <c r="AC413" s="40">
        <f t="shared" si="4"/>
        <v>0</v>
      </c>
    </row>
    <row r="414" ht="15.75" customHeight="1">
      <c r="B414" s="170"/>
      <c r="C414" s="170"/>
      <c r="D414" s="163"/>
      <c r="F414" s="92"/>
      <c r="G414" s="47"/>
      <c r="H414" s="47"/>
      <c r="U414" s="40" t="str">
        <f t="array" ref="U414">INDEX($C$20:$C$700,MATCH(0,COUNTIF($U$19:U413,$C$20:$C$700),0))</f>
        <v/>
      </c>
      <c r="V414" s="40">
        <f t="shared" si="1"/>
        <v>0</v>
      </c>
      <c r="W414" s="40" t="str">
        <f t="array" ref="W414">INDEX($B$20:$B$49,MATCH(0,COUNTIF($U$19:U413,$C$20:$C$700),0))</f>
        <v/>
      </c>
      <c r="X414" s="40">
        <f t="shared" si="2"/>
        <v>0</v>
      </c>
      <c r="Y414" s="155"/>
      <c r="Z414" s="40" t="str">
        <f t="array" ref="Z414">INDEX($D$20:$D$700,MATCH(0,COUNTIF($Z$19:Z413,$D$20:$D$700),0))</f>
        <v/>
      </c>
      <c r="AA414" s="40">
        <f t="shared" si="3"/>
        <v>0</v>
      </c>
      <c r="AB414" s="40" t="str">
        <f t="array" ref="AB414">INDEX($B$20:$B$49,MATCH(0,COUNTIF($Z$19:Z413,$D$20:$D$700),0))</f>
        <v/>
      </c>
      <c r="AC414" s="40">
        <f t="shared" si="4"/>
        <v>0</v>
      </c>
    </row>
    <row r="415" ht="15.75" customHeight="1">
      <c r="B415" s="170"/>
      <c r="C415" s="170"/>
      <c r="D415" s="163"/>
      <c r="F415" s="92"/>
      <c r="G415" s="47"/>
      <c r="H415" s="47"/>
      <c r="U415" s="40" t="str">
        <f t="array" ref="U415">INDEX($C$20:$C$700,MATCH(0,COUNTIF($U$19:U414,$C$20:$C$700),0))</f>
        <v/>
      </c>
      <c r="V415" s="40">
        <f t="shared" si="1"/>
        <v>0</v>
      </c>
      <c r="W415" s="40" t="str">
        <f t="array" ref="W415">INDEX($B$20:$B$49,MATCH(0,COUNTIF($U$19:U414,$C$20:$C$700),0))</f>
        <v/>
      </c>
      <c r="X415" s="40">
        <f t="shared" si="2"/>
        <v>0</v>
      </c>
      <c r="Y415" s="155"/>
      <c r="Z415" s="40" t="str">
        <f t="array" ref="Z415">INDEX($D$20:$D$700,MATCH(0,COUNTIF($Z$19:Z414,$D$20:$D$700),0))</f>
        <v/>
      </c>
      <c r="AA415" s="40">
        <f t="shared" si="3"/>
        <v>0</v>
      </c>
      <c r="AB415" s="40" t="str">
        <f t="array" ref="AB415">INDEX($B$20:$B$49,MATCH(0,COUNTIF($Z$19:Z414,$D$20:$D$700),0))</f>
        <v/>
      </c>
      <c r="AC415" s="40">
        <f t="shared" si="4"/>
        <v>0</v>
      </c>
    </row>
    <row r="416" ht="15.75" customHeight="1">
      <c r="B416" s="170"/>
      <c r="C416" s="170"/>
      <c r="D416" s="163"/>
      <c r="F416" s="92"/>
      <c r="G416" s="47"/>
      <c r="H416" s="47"/>
      <c r="U416" s="40" t="str">
        <f t="array" ref="U416">INDEX($C$20:$C$700,MATCH(0,COUNTIF($U$19:U415,$C$20:$C$700),0))</f>
        <v/>
      </c>
      <c r="V416" s="40">
        <f t="shared" si="1"/>
        <v>0</v>
      </c>
      <c r="W416" s="40" t="str">
        <f t="array" ref="W416">INDEX($B$20:$B$49,MATCH(0,COUNTIF($U$19:U415,$C$20:$C$700),0))</f>
        <v/>
      </c>
      <c r="X416" s="40">
        <f t="shared" si="2"/>
        <v>0</v>
      </c>
      <c r="Y416" s="155"/>
      <c r="Z416" s="40" t="str">
        <f t="array" ref="Z416">INDEX($D$20:$D$700,MATCH(0,COUNTIF($Z$19:Z415,$D$20:$D$700),0))</f>
        <v/>
      </c>
      <c r="AA416" s="40">
        <f t="shared" si="3"/>
        <v>0</v>
      </c>
      <c r="AB416" s="40" t="str">
        <f t="array" ref="AB416">INDEX($B$20:$B$49,MATCH(0,COUNTIF($Z$19:Z415,$D$20:$D$700),0))</f>
        <v/>
      </c>
      <c r="AC416" s="40">
        <f t="shared" si="4"/>
        <v>0</v>
      </c>
    </row>
    <row r="417" ht="15.75" customHeight="1">
      <c r="B417" s="170"/>
      <c r="C417" s="170"/>
      <c r="D417" s="163"/>
      <c r="F417" s="92"/>
      <c r="G417" s="47"/>
      <c r="H417" s="47"/>
      <c r="U417" s="40" t="str">
        <f t="array" ref="U417">INDEX($C$20:$C$700,MATCH(0,COUNTIF($U$19:U416,$C$20:$C$700),0))</f>
        <v/>
      </c>
      <c r="V417" s="40">
        <f t="shared" si="1"/>
        <v>0</v>
      </c>
      <c r="W417" s="40" t="str">
        <f t="array" ref="W417">INDEX($B$20:$B$49,MATCH(0,COUNTIF($U$19:U416,$C$20:$C$700),0))</f>
        <v/>
      </c>
      <c r="X417" s="40">
        <f t="shared" si="2"/>
        <v>0</v>
      </c>
      <c r="Y417" s="155"/>
      <c r="Z417" s="40" t="str">
        <f t="array" ref="Z417">INDEX($D$20:$D$700,MATCH(0,COUNTIF($Z$19:Z416,$D$20:$D$700),0))</f>
        <v/>
      </c>
      <c r="AA417" s="40">
        <f t="shared" si="3"/>
        <v>0</v>
      </c>
      <c r="AB417" s="40" t="str">
        <f t="array" ref="AB417">INDEX($B$20:$B$49,MATCH(0,COUNTIF($Z$19:Z416,$D$20:$D$700),0))</f>
        <v/>
      </c>
      <c r="AC417" s="40">
        <f t="shared" si="4"/>
        <v>0</v>
      </c>
    </row>
    <row r="418" ht="15.75" customHeight="1">
      <c r="B418" s="170"/>
      <c r="C418" s="170"/>
      <c r="D418" s="163"/>
      <c r="F418" s="92"/>
      <c r="G418" s="47"/>
      <c r="H418" s="47"/>
      <c r="U418" s="40" t="str">
        <f t="array" ref="U418">INDEX($C$20:$C$700,MATCH(0,COUNTIF($U$19:U417,$C$20:$C$700),0))</f>
        <v/>
      </c>
      <c r="V418" s="40">
        <f t="shared" si="1"/>
        <v>0</v>
      </c>
      <c r="W418" s="40" t="str">
        <f t="array" ref="W418">INDEX($B$20:$B$49,MATCH(0,COUNTIF($U$19:U417,$C$20:$C$700),0))</f>
        <v/>
      </c>
      <c r="X418" s="40">
        <f t="shared" si="2"/>
        <v>0</v>
      </c>
      <c r="Y418" s="155"/>
      <c r="Z418" s="40" t="str">
        <f t="array" ref="Z418">INDEX($D$20:$D$700,MATCH(0,COUNTIF($Z$19:Z417,$D$20:$D$700),0))</f>
        <v/>
      </c>
      <c r="AA418" s="40">
        <f t="shared" si="3"/>
        <v>0</v>
      </c>
      <c r="AB418" s="40" t="str">
        <f t="array" ref="AB418">INDEX($B$20:$B$49,MATCH(0,COUNTIF($Z$19:Z417,$D$20:$D$700),0))</f>
        <v/>
      </c>
      <c r="AC418" s="40">
        <f t="shared" si="4"/>
        <v>0</v>
      </c>
    </row>
    <row r="419" ht="15.75" customHeight="1">
      <c r="B419" s="170"/>
      <c r="C419" s="170"/>
      <c r="D419" s="163"/>
      <c r="F419" s="92"/>
      <c r="G419" s="47"/>
      <c r="H419" s="47"/>
      <c r="U419" s="40" t="str">
        <f t="array" ref="U419">INDEX($C$20:$C$700,MATCH(0,COUNTIF($U$19:U418,$C$20:$C$700),0))</f>
        <v/>
      </c>
      <c r="V419" s="40">
        <f t="shared" si="1"/>
        <v>0</v>
      </c>
      <c r="W419" s="40" t="str">
        <f t="array" ref="W419">INDEX($B$20:$B$49,MATCH(0,COUNTIF($U$19:U418,$C$20:$C$700),0))</f>
        <v/>
      </c>
      <c r="X419" s="40">
        <f t="shared" si="2"/>
        <v>0</v>
      </c>
      <c r="Y419" s="155"/>
      <c r="Z419" s="40" t="str">
        <f t="array" ref="Z419">INDEX($D$20:$D$700,MATCH(0,COUNTIF($Z$19:Z418,$D$20:$D$700),0))</f>
        <v/>
      </c>
      <c r="AA419" s="40">
        <f t="shared" si="3"/>
        <v>0</v>
      </c>
      <c r="AB419" s="40" t="str">
        <f t="array" ref="AB419">INDEX($B$20:$B$49,MATCH(0,COUNTIF($Z$19:Z418,$D$20:$D$700),0))</f>
        <v/>
      </c>
      <c r="AC419" s="40">
        <f t="shared" si="4"/>
        <v>0</v>
      </c>
    </row>
    <row r="420" ht="15.75" customHeight="1">
      <c r="B420" s="170"/>
      <c r="C420" s="170"/>
      <c r="D420" s="163"/>
      <c r="F420" s="92"/>
      <c r="G420" s="47"/>
      <c r="H420" s="47"/>
      <c r="U420" s="40" t="str">
        <f t="array" ref="U420">INDEX($C$20:$C$700,MATCH(0,COUNTIF($U$19:U419,$C$20:$C$700),0))</f>
        <v/>
      </c>
      <c r="V420" s="40">
        <f t="shared" si="1"/>
        <v>0</v>
      </c>
      <c r="W420" s="40" t="str">
        <f t="array" ref="W420">INDEX($B$20:$B$49,MATCH(0,COUNTIF($U$19:U419,$C$20:$C$700),0))</f>
        <v/>
      </c>
      <c r="X420" s="40">
        <f t="shared" si="2"/>
        <v>0</v>
      </c>
      <c r="Y420" s="155"/>
      <c r="Z420" s="40" t="str">
        <f t="array" ref="Z420">INDEX($D$20:$D$700,MATCH(0,COUNTIF($Z$19:Z419,$D$20:$D$700),0))</f>
        <v/>
      </c>
      <c r="AA420" s="40">
        <f t="shared" si="3"/>
        <v>0</v>
      </c>
      <c r="AB420" s="40" t="str">
        <f t="array" ref="AB420">INDEX($B$20:$B$49,MATCH(0,COUNTIF($Z$19:Z419,$D$20:$D$700),0))</f>
        <v/>
      </c>
      <c r="AC420" s="40">
        <f t="shared" si="4"/>
        <v>0</v>
      </c>
    </row>
    <row r="421" ht="15.75" customHeight="1">
      <c r="B421" s="170"/>
      <c r="C421" s="170"/>
      <c r="D421" s="163"/>
      <c r="F421" s="92"/>
      <c r="G421" s="47"/>
      <c r="H421" s="47"/>
      <c r="U421" s="40" t="str">
        <f t="array" ref="U421">INDEX($C$20:$C$700,MATCH(0,COUNTIF($U$19:U420,$C$20:$C$700),0))</f>
        <v/>
      </c>
      <c r="V421" s="40">
        <f t="shared" si="1"/>
        <v>0</v>
      </c>
      <c r="W421" s="40" t="str">
        <f t="array" ref="W421">INDEX($B$20:$B$49,MATCH(0,COUNTIF($U$19:U420,$C$20:$C$700),0))</f>
        <v/>
      </c>
      <c r="X421" s="40">
        <f t="shared" si="2"/>
        <v>0</v>
      </c>
      <c r="Y421" s="155"/>
      <c r="Z421" s="40" t="str">
        <f t="array" ref="Z421">INDEX($D$20:$D$700,MATCH(0,COUNTIF($Z$19:Z420,$D$20:$D$700),0))</f>
        <v/>
      </c>
      <c r="AA421" s="40">
        <f t="shared" si="3"/>
        <v>0</v>
      </c>
      <c r="AB421" s="40" t="str">
        <f t="array" ref="AB421">INDEX($B$20:$B$49,MATCH(0,COUNTIF($Z$19:Z420,$D$20:$D$700),0))</f>
        <v/>
      </c>
      <c r="AC421" s="40">
        <f t="shared" si="4"/>
        <v>0</v>
      </c>
    </row>
    <row r="422" ht="15.75" customHeight="1">
      <c r="B422" s="170"/>
      <c r="C422" s="170"/>
      <c r="D422" s="163"/>
      <c r="F422" s="92"/>
      <c r="G422" s="47"/>
      <c r="H422" s="47"/>
      <c r="U422" s="40" t="str">
        <f t="array" ref="U422">INDEX($C$20:$C$700,MATCH(0,COUNTIF($U$19:U421,$C$20:$C$700),0))</f>
        <v/>
      </c>
      <c r="V422" s="40">
        <f t="shared" si="1"/>
        <v>0</v>
      </c>
      <c r="W422" s="40" t="str">
        <f t="array" ref="W422">INDEX($B$20:$B$49,MATCH(0,COUNTIF($U$19:U421,$C$20:$C$700),0))</f>
        <v/>
      </c>
      <c r="X422" s="40">
        <f t="shared" si="2"/>
        <v>0</v>
      </c>
      <c r="Y422" s="155"/>
      <c r="Z422" s="40" t="str">
        <f t="array" ref="Z422">INDEX($D$20:$D$700,MATCH(0,COUNTIF($Z$19:Z421,$D$20:$D$700),0))</f>
        <v/>
      </c>
      <c r="AA422" s="40">
        <f t="shared" si="3"/>
        <v>0</v>
      </c>
      <c r="AB422" s="40" t="str">
        <f t="array" ref="AB422">INDEX($B$20:$B$49,MATCH(0,COUNTIF($Z$19:Z421,$D$20:$D$700),0))</f>
        <v/>
      </c>
      <c r="AC422" s="40">
        <f t="shared" si="4"/>
        <v>0</v>
      </c>
    </row>
    <row r="423" ht="15.75" customHeight="1">
      <c r="B423" s="170"/>
      <c r="C423" s="170"/>
      <c r="D423" s="163"/>
      <c r="F423" s="92"/>
      <c r="G423" s="47"/>
      <c r="H423" s="47"/>
      <c r="U423" s="40" t="str">
        <f t="array" ref="U423">INDEX($C$20:$C$700,MATCH(0,COUNTIF($U$19:U422,$C$20:$C$700),0))</f>
        <v/>
      </c>
      <c r="V423" s="40">
        <f t="shared" si="1"/>
        <v>0</v>
      </c>
      <c r="W423" s="40" t="str">
        <f t="array" ref="W423">INDEX($B$20:$B$49,MATCH(0,COUNTIF($U$19:U422,$C$20:$C$700),0))</f>
        <v/>
      </c>
      <c r="X423" s="40">
        <f t="shared" si="2"/>
        <v>0</v>
      </c>
      <c r="Y423" s="155"/>
      <c r="Z423" s="40" t="str">
        <f t="array" ref="Z423">INDEX($D$20:$D$700,MATCH(0,COUNTIF($Z$19:Z422,$D$20:$D$700),0))</f>
        <v/>
      </c>
      <c r="AA423" s="40">
        <f t="shared" si="3"/>
        <v>0</v>
      </c>
      <c r="AB423" s="40" t="str">
        <f t="array" ref="AB423">INDEX($B$20:$B$49,MATCH(0,COUNTIF($Z$19:Z422,$D$20:$D$700),0))</f>
        <v/>
      </c>
      <c r="AC423" s="40">
        <f t="shared" si="4"/>
        <v>0</v>
      </c>
    </row>
    <row r="424" ht="15.75" customHeight="1">
      <c r="B424" s="170"/>
      <c r="C424" s="170"/>
      <c r="D424" s="163"/>
      <c r="F424" s="92"/>
      <c r="G424" s="47"/>
      <c r="H424" s="47"/>
      <c r="U424" s="40" t="str">
        <f t="array" ref="U424">INDEX($C$20:$C$700,MATCH(0,COUNTIF($U$19:U423,$C$20:$C$700),0))</f>
        <v/>
      </c>
      <c r="V424" s="40">
        <f t="shared" si="1"/>
        <v>0</v>
      </c>
      <c r="W424" s="40" t="str">
        <f t="array" ref="W424">INDEX($B$20:$B$49,MATCH(0,COUNTIF($U$19:U423,$C$20:$C$700),0))</f>
        <v/>
      </c>
      <c r="X424" s="40">
        <f t="shared" si="2"/>
        <v>0</v>
      </c>
      <c r="Y424" s="155"/>
      <c r="Z424" s="40" t="str">
        <f t="array" ref="Z424">INDEX($D$20:$D$700,MATCH(0,COUNTIF($Z$19:Z423,$D$20:$D$700),0))</f>
        <v/>
      </c>
      <c r="AA424" s="40">
        <f t="shared" si="3"/>
        <v>0</v>
      </c>
      <c r="AB424" s="40" t="str">
        <f t="array" ref="AB424">INDEX($B$20:$B$49,MATCH(0,COUNTIF($Z$19:Z423,$D$20:$D$700),0))</f>
        <v/>
      </c>
      <c r="AC424" s="40">
        <f t="shared" si="4"/>
        <v>0</v>
      </c>
    </row>
    <row r="425" ht="15.75" customHeight="1">
      <c r="B425" s="170"/>
      <c r="C425" s="170"/>
      <c r="D425" s="163"/>
      <c r="F425" s="92"/>
      <c r="G425" s="47"/>
      <c r="H425" s="47"/>
      <c r="U425" s="40" t="str">
        <f t="array" ref="U425">INDEX($C$20:$C$700,MATCH(0,COUNTIF($U$19:U424,$C$20:$C$700),0))</f>
        <v/>
      </c>
      <c r="V425" s="40">
        <f t="shared" si="1"/>
        <v>0</v>
      </c>
      <c r="W425" s="40" t="str">
        <f t="array" ref="W425">INDEX($B$20:$B$49,MATCH(0,COUNTIF($U$19:U424,$C$20:$C$700),0))</f>
        <v/>
      </c>
      <c r="X425" s="40">
        <f t="shared" si="2"/>
        <v>0</v>
      </c>
      <c r="Y425" s="155"/>
      <c r="Z425" s="40" t="str">
        <f t="array" ref="Z425">INDEX($D$20:$D$700,MATCH(0,COUNTIF($Z$19:Z424,$D$20:$D$700),0))</f>
        <v/>
      </c>
      <c r="AA425" s="40">
        <f t="shared" si="3"/>
        <v>0</v>
      </c>
      <c r="AB425" s="40" t="str">
        <f t="array" ref="AB425">INDEX($B$20:$B$49,MATCH(0,COUNTIF($Z$19:Z424,$D$20:$D$700),0))</f>
        <v/>
      </c>
      <c r="AC425" s="40">
        <f t="shared" si="4"/>
        <v>0</v>
      </c>
    </row>
    <row r="426" ht="15.75" customHeight="1">
      <c r="B426" s="170"/>
      <c r="C426" s="170"/>
      <c r="D426" s="163"/>
      <c r="F426" s="92"/>
      <c r="G426" s="47"/>
      <c r="H426" s="47"/>
      <c r="U426" s="40" t="str">
        <f t="array" ref="U426">INDEX($C$20:$C$700,MATCH(0,COUNTIF($U$19:U425,$C$20:$C$700),0))</f>
        <v/>
      </c>
      <c r="V426" s="40">
        <f t="shared" si="1"/>
        <v>0</v>
      </c>
      <c r="W426" s="40" t="str">
        <f t="array" ref="W426">INDEX($B$20:$B$49,MATCH(0,COUNTIF($U$19:U425,$C$20:$C$700),0))</f>
        <v/>
      </c>
      <c r="X426" s="40">
        <f t="shared" si="2"/>
        <v>0</v>
      </c>
      <c r="Y426" s="155"/>
      <c r="Z426" s="40" t="str">
        <f t="array" ref="Z426">INDEX($D$20:$D$700,MATCH(0,COUNTIF($Z$19:Z425,$D$20:$D$700),0))</f>
        <v/>
      </c>
      <c r="AA426" s="40">
        <f t="shared" si="3"/>
        <v>0</v>
      </c>
      <c r="AB426" s="40" t="str">
        <f t="array" ref="AB426">INDEX($B$20:$B$49,MATCH(0,COUNTIF($Z$19:Z425,$D$20:$D$700),0))</f>
        <v/>
      </c>
      <c r="AC426" s="40">
        <f t="shared" si="4"/>
        <v>0</v>
      </c>
    </row>
    <row r="427" ht="15.75" customHeight="1">
      <c r="B427" s="170"/>
      <c r="C427" s="170"/>
      <c r="D427" s="163"/>
      <c r="F427" s="92"/>
      <c r="G427" s="47"/>
      <c r="H427" s="47"/>
      <c r="U427" s="40" t="str">
        <f t="array" ref="U427">INDEX($C$20:$C$700,MATCH(0,COUNTIF($U$19:U426,$C$20:$C$700),0))</f>
        <v/>
      </c>
      <c r="V427" s="40">
        <f t="shared" si="1"/>
        <v>0</v>
      </c>
      <c r="W427" s="40" t="str">
        <f t="array" ref="W427">INDEX($B$20:$B$49,MATCH(0,COUNTIF($U$19:U426,$C$20:$C$700),0))</f>
        <v/>
      </c>
      <c r="X427" s="40">
        <f t="shared" si="2"/>
        <v>0</v>
      </c>
      <c r="Y427" s="155"/>
      <c r="Z427" s="40" t="str">
        <f t="array" ref="Z427">INDEX($D$20:$D$700,MATCH(0,COUNTIF($Z$19:Z426,$D$20:$D$700),0))</f>
        <v/>
      </c>
      <c r="AA427" s="40">
        <f t="shared" si="3"/>
        <v>0</v>
      </c>
      <c r="AB427" s="40" t="str">
        <f t="array" ref="AB427">INDEX($B$20:$B$49,MATCH(0,COUNTIF($Z$19:Z426,$D$20:$D$700),0))</f>
        <v/>
      </c>
      <c r="AC427" s="40">
        <f t="shared" si="4"/>
        <v>0</v>
      </c>
    </row>
    <row r="428" ht="15.75" customHeight="1">
      <c r="B428" s="170"/>
      <c r="C428" s="170"/>
      <c r="D428" s="163"/>
      <c r="F428" s="92"/>
      <c r="G428" s="47"/>
      <c r="H428" s="47"/>
      <c r="U428" s="40" t="str">
        <f t="array" ref="U428">INDEX($C$20:$C$700,MATCH(0,COUNTIF($U$19:U427,$C$20:$C$700),0))</f>
        <v/>
      </c>
      <c r="V428" s="40">
        <f t="shared" si="1"/>
        <v>0</v>
      </c>
      <c r="W428" s="40" t="str">
        <f t="array" ref="W428">INDEX($B$20:$B$49,MATCH(0,COUNTIF($U$19:U427,$C$20:$C$700),0))</f>
        <v/>
      </c>
      <c r="X428" s="40">
        <f t="shared" si="2"/>
        <v>0</v>
      </c>
      <c r="Y428" s="155"/>
      <c r="Z428" s="40" t="str">
        <f t="array" ref="Z428">INDEX($D$20:$D$700,MATCH(0,COUNTIF($Z$19:Z427,$D$20:$D$700),0))</f>
        <v/>
      </c>
      <c r="AA428" s="40">
        <f t="shared" si="3"/>
        <v>0</v>
      </c>
      <c r="AB428" s="40" t="str">
        <f t="array" ref="AB428">INDEX($B$20:$B$49,MATCH(0,COUNTIF($Z$19:Z427,$D$20:$D$700),0))</f>
        <v/>
      </c>
      <c r="AC428" s="40">
        <f t="shared" si="4"/>
        <v>0</v>
      </c>
    </row>
    <row r="429" ht="15.75" customHeight="1">
      <c r="B429" s="170"/>
      <c r="C429" s="170"/>
      <c r="D429" s="163"/>
      <c r="F429" s="92"/>
      <c r="G429" s="47"/>
      <c r="H429" s="47"/>
      <c r="U429" s="40" t="str">
        <f t="array" ref="U429">INDEX($C$20:$C$700,MATCH(0,COUNTIF($U$19:U428,$C$20:$C$700),0))</f>
        <v/>
      </c>
      <c r="V429" s="40">
        <f t="shared" si="1"/>
        <v>0</v>
      </c>
      <c r="W429" s="40" t="str">
        <f t="array" ref="W429">INDEX($B$20:$B$49,MATCH(0,COUNTIF($U$19:U428,$C$20:$C$700),0))</f>
        <v/>
      </c>
      <c r="X429" s="40">
        <f t="shared" si="2"/>
        <v>0</v>
      </c>
      <c r="Y429" s="155"/>
      <c r="Z429" s="40" t="str">
        <f t="array" ref="Z429">INDEX($D$20:$D$700,MATCH(0,COUNTIF($Z$19:Z428,$D$20:$D$700),0))</f>
        <v/>
      </c>
      <c r="AA429" s="40">
        <f t="shared" si="3"/>
        <v>0</v>
      </c>
      <c r="AB429" s="40" t="str">
        <f t="array" ref="AB429">INDEX($B$20:$B$49,MATCH(0,COUNTIF($Z$19:Z428,$D$20:$D$700),0))</f>
        <v/>
      </c>
      <c r="AC429" s="40">
        <f t="shared" si="4"/>
        <v>0</v>
      </c>
    </row>
    <row r="430" ht="15.75" customHeight="1">
      <c r="B430" s="170"/>
      <c r="C430" s="170"/>
      <c r="D430" s="163"/>
      <c r="F430" s="92"/>
      <c r="G430" s="47"/>
      <c r="H430" s="47"/>
      <c r="U430" s="40" t="str">
        <f t="array" ref="U430">INDEX($C$20:$C$700,MATCH(0,COUNTIF($U$19:U429,$C$20:$C$700),0))</f>
        <v/>
      </c>
      <c r="V430" s="40">
        <f t="shared" si="1"/>
        <v>0</v>
      </c>
      <c r="W430" s="40" t="str">
        <f t="array" ref="W430">INDEX($B$20:$B$49,MATCH(0,COUNTIF($U$19:U429,$C$20:$C$700),0))</f>
        <v/>
      </c>
      <c r="X430" s="40">
        <f t="shared" si="2"/>
        <v>0</v>
      </c>
      <c r="Y430" s="155"/>
      <c r="Z430" s="40" t="str">
        <f t="array" ref="Z430">INDEX($D$20:$D$700,MATCH(0,COUNTIF($Z$19:Z429,$D$20:$D$700),0))</f>
        <v/>
      </c>
      <c r="AA430" s="40">
        <f t="shared" si="3"/>
        <v>0</v>
      </c>
      <c r="AB430" s="40" t="str">
        <f t="array" ref="AB430">INDEX($B$20:$B$49,MATCH(0,COUNTIF($Z$19:Z429,$D$20:$D$700),0))</f>
        <v/>
      </c>
      <c r="AC430" s="40">
        <f t="shared" si="4"/>
        <v>0</v>
      </c>
    </row>
    <row r="431" ht="15.75" customHeight="1">
      <c r="B431" s="170"/>
      <c r="C431" s="170"/>
      <c r="D431" s="163"/>
      <c r="F431" s="92"/>
      <c r="G431" s="47"/>
      <c r="H431" s="47"/>
      <c r="U431" s="40" t="str">
        <f t="array" ref="U431">INDEX($C$20:$C$700,MATCH(0,COUNTIF($U$19:U430,$C$20:$C$700),0))</f>
        <v/>
      </c>
      <c r="V431" s="40">
        <f t="shared" si="1"/>
        <v>0</v>
      </c>
      <c r="W431" s="40" t="str">
        <f t="array" ref="W431">INDEX($B$20:$B$49,MATCH(0,COUNTIF($U$19:U430,$C$20:$C$700),0))</f>
        <v/>
      </c>
      <c r="X431" s="40">
        <f t="shared" si="2"/>
        <v>0</v>
      </c>
      <c r="Y431" s="155"/>
      <c r="Z431" s="40" t="str">
        <f t="array" ref="Z431">INDEX($D$20:$D$700,MATCH(0,COUNTIF($Z$19:Z430,$D$20:$D$700),0))</f>
        <v/>
      </c>
      <c r="AA431" s="40">
        <f t="shared" si="3"/>
        <v>0</v>
      </c>
      <c r="AB431" s="40" t="str">
        <f t="array" ref="AB431">INDEX($B$20:$B$49,MATCH(0,COUNTIF($Z$19:Z430,$D$20:$D$700),0))</f>
        <v/>
      </c>
      <c r="AC431" s="40">
        <f t="shared" si="4"/>
        <v>0</v>
      </c>
    </row>
    <row r="432" ht="15.75" customHeight="1">
      <c r="B432" s="170"/>
      <c r="C432" s="170"/>
      <c r="D432" s="163"/>
      <c r="F432" s="92"/>
      <c r="G432" s="47"/>
      <c r="H432" s="47"/>
      <c r="U432" s="40" t="str">
        <f t="array" ref="U432">INDEX($C$20:$C$700,MATCH(0,COUNTIF($U$19:U431,$C$20:$C$700),0))</f>
        <v/>
      </c>
      <c r="V432" s="40">
        <f t="shared" si="1"/>
        <v>0</v>
      </c>
      <c r="W432" s="40" t="str">
        <f t="array" ref="W432">INDEX($B$20:$B$49,MATCH(0,COUNTIF($U$19:U431,$C$20:$C$700),0))</f>
        <v/>
      </c>
      <c r="X432" s="40">
        <f t="shared" si="2"/>
        <v>0</v>
      </c>
      <c r="Y432" s="155"/>
      <c r="Z432" s="40" t="str">
        <f t="array" ref="Z432">INDEX($D$20:$D$700,MATCH(0,COUNTIF($Z$19:Z431,$D$20:$D$700),0))</f>
        <v/>
      </c>
      <c r="AA432" s="40">
        <f t="shared" si="3"/>
        <v>0</v>
      </c>
      <c r="AB432" s="40" t="str">
        <f t="array" ref="AB432">INDEX($B$20:$B$49,MATCH(0,COUNTIF($Z$19:Z431,$D$20:$D$700),0))</f>
        <v/>
      </c>
      <c r="AC432" s="40">
        <f t="shared" si="4"/>
        <v>0</v>
      </c>
    </row>
    <row r="433" ht="15.75" customHeight="1">
      <c r="B433" s="170"/>
      <c r="C433" s="170"/>
      <c r="D433" s="163"/>
      <c r="F433" s="92"/>
      <c r="G433" s="47"/>
      <c r="H433" s="47"/>
      <c r="U433" s="40" t="str">
        <f t="array" ref="U433">INDEX($C$20:$C$700,MATCH(0,COUNTIF($U$19:U432,$C$20:$C$700),0))</f>
        <v/>
      </c>
      <c r="V433" s="40">
        <f t="shared" si="1"/>
        <v>0</v>
      </c>
      <c r="W433" s="40" t="str">
        <f t="array" ref="W433">INDEX($B$20:$B$49,MATCH(0,COUNTIF($U$19:U432,$C$20:$C$700),0))</f>
        <v/>
      </c>
      <c r="X433" s="40">
        <f t="shared" si="2"/>
        <v>0</v>
      </c>
      <c r="Y433" s="155"/>
      <c r="Z433" s="40" t="str">
        <f t="array" ref="Z433">INDEX($D$20:$D$700,MATCH(0,COUNTIF($Z$19:Z432,$D$20:$D$700),0))</f>
        <v/>
      </c>
      <c r="AA433" s="40">
        <f t="shared" si="3"/>
        <v>0</v>
      </c>
      <c r="AB433" s="40" t="str">
        <f t="array" ref="AB433">INDEX($B$20:$B$49,MATCH(0,COUNTIF($Z$19:Z432,$D$20:$D$700),0))</f>
        <v/>
      </c>
      <c r="AC433" s="40">
        <f t="shared" si="4"/>
        <v>0</v>
      </c>
    </row>
    <row r="434" ht="15.75" customHeight="1">
      <c r="B434" s="170"/>
      <c r="C434" s="170"/>
      <c r="D434" s="163"/>
      <c r="F434" s="92"/>
      <c r="G434" s="47"/>
      <c r="H434" s="47"/>
      <c r="U434" s="40" t="str">
        <f t="array" ref="U434">INDEX($C$20:$C$700,MATCH(0,COUNTIF($U$19:U433,$C$20:$C$700),0))</f>
        <v/>
      </c>
      <c r="V434" s="40">
        <f t="shared" si="1"/>
        <v>0</v>
      </c>
      <c r="W434" s="40" t="str">
        <f t="array" ref="W434">INDEX($B$20:$B$49,MATCH(0,COUNTIF($U$19:U433,$C$20:$C$700),0))</f>
        <v/>
      </c>
      <c r="X434" s="40">
        <f t="shared" si="2"/>
        <v>0</v>
      </c>
      <c r="Y434" s="155"/>
      <c r="Z434" s="40" t="str">
        <f t="array" ref="Z434">INDEX($D$20:$D$700,MATCH(0,COUNTIF($Z$19:Z433,$D$20:$D$700),0))</f>
        <v/>
      </c>
      <c r="AA434" s="40">
        <f t="shared" si="3"/>
        <v>0</v>
      </c>
      <c r="AB434" s="40" t="str">
        <f t="array" ref="AB434">INDEX($B$20:$B$49,MATCH(0,COUNTIF($Z$19:Z433,$D$20:$D$700),0))</f>
        <v/>
      </c>
      <c r="AC434" s="40">
        <f t="shared" si="4"/>
        <v>0</v>
      </c>
    </row>
    <row r="435" ht="15.75" customHeight="1">
      <c r="B435" s="170"/>
      <c r="C435" s="170"/>
      <c r="D435" s="163"/>
      <c r="F435" s="92"/>
      <c r="G435" s="47"/>
      <c r="H435" s="47"/>
      <c r="U435" s="40" t="str">
        <f t="array" ref="U435">INDEX($C$20:$C$700,MATCH(0,COUNTIF($U$19:U434,$C$20:$C$700),0))</f>
        <v/>
      </c>
      <c r="V435" s="40">
        <f t="shared" si="1"/>
        <v>0</v>
      </c>
      <c r="W435" s="40" t="str">
        <f t="array" ref="W435">INDEX($B$20:$B$49,MATCH(0,COUNTIF($U$19:U434,$C$20:$C$700),0))</f>
        <v/>
      </c>
      <c r="X435" s="40">
        <f t="shared" si="2"/>
        <v>0</v>
      </c>
      <c r="Y435" s="155"/>
      <c r="Z435" s="40" t="str">
        <f t="array" ref="Z435">INDEX($D$20:$D$700,MATCH(0,COUNTIF($Z$19:Z434,$D$20:$D$700),0))</f>
        <v/>
      </c>
      <c r="AA435" s="40">
        <f t="shared" si="3"/>
        <v>0</v>
      </c>
      <c r="AB435" s="40" t="str">
        <f t="array" ref="AB435">INDEX($B$20:$B$49,MATCH(0,COUNTIF($Z$19:Z434,$D$20:$D$700),0))</f>
        <v/>
      </c>
      <c r="AC435" s="40">
        <f t="shared" si="4"/>
        <v>0</v>
      </c>
    </row>
    <row r="436" ht="15.75" customHeight="1">
      <c r="B436" s="170"/>
      <c r="C436" s="170"/>
      <c r="D436" s="163"/>
      <c r="F436" s="92"/>
      <c r="G436" s="47"/>
      <c r="H436" s="47"/>
      <c r="U436" s="40" t="str">
        <f t="array" ref="U436">INDEX($C$20:$C$700,MATCH(0,COUNTIF($U$19:U435,$C$20:$C$700),0))</f>
        <v/>
      </c>
      <c r="V436" s="40">
        <f t="shared" si="1"/>
        <v>0</v>
      </c>
      <c r="W436" s="40" t="str">
        <f t="array" ref="W436">INDEX($B$20:$B$49,MATCH(0,COUNTIF($U$19:U435,$C$20:$C$700),0))</f>
        <v/>
      </c>
      <c r="X436" s="40">
        <f t="shared" si="2"/>
        <v>0</v>
      </c>
      <c r="Y436" s="155"/>
      <c r="Z436" s="40" t="str">
        <f t="array" ref="Z436">INDEX($D$20:$D$700,MATCH(0,COUNTIF($Z$19:Z435,$D$20:$D$700),0))</f>
        <v/>
      </c>
      <c r="AA436" s="40">
        <f t="shared" si="3"/>
        <v>0</v>
      </c>
      <c r="AB436" s="40" t="str">
        <f t="array" ref="AB436">INDEX($B$20:$B$49,MATCH(0,COUNTIF($Z$19:Z435,$D$20:$D$700),0))</f>
        <v/>
      </c>
      <c r="AC436" s="40">
        <f t="shared" si="4"/>
        <v>0</v>
      </c>
    </row>
    <row r="437" ht="15.75" customHeight="1">
      <c r="B437" s="170"/>
      <c r="C437" s="170"/>
      <c r="D437" s="163"/>
      <c r="F437" s="92"/>
      <c r="G437" s="47"/>
      <c r="H437" s="47"/>
      <c r="U437" s="40" t="str">
        <f t="array" ref="U437">INDEX($C$20:$C$700,MATCH(0,COUNTIF($U$19:U436,$C$20:$C$700),0))</f>
        <v/>
      </c>
      <c r="V437" s="40">
        <f t="shared" si="1"/>
        <v>0</v>
      </c>
      <c r="W437" s="40" t="str">
        <f t="array" ref="W437">INDEX($B$20:$B$49,MATCH(0,COUNTIF($U$19:U436,$C$20:$C$700),0))</f>
        <v/>
      </c>
      <c r="X437" s="40">
        <f t="shared" si="2"/>
        <v>0</v>
      </c>
      <c r="Y437" s="155"/>
      <c r="Z437" s="40" t="str">
        <f t="array" ref="Z437">INDEX($D$20:$D$700,MATCH(0,COUNTIF($Z$19:Z436,$D$20:$D$700),0))</f>
        <v/>
      </c>
      <c r="AA437" s="40">
        <f t="shared" si="3"/>
        <v>0</v>
      </c>
      <c r="AB437" s="40" t="str">
        <f t="array" ref="AB437">INDEX($B$20:$B$49,MATCH(0,COUNTIF($Z$19:Z436,$D$20:$D$700),0))</f>
        <v/>
      </c>
      <c r="AC437" s="40">
        <f t="shared" si="4"/>
        <v>0</v>
      </c>
    </row>
    <row r="438" ht="15.75" customHeight="1">
      <c r="B438" s="170"/>
      <c r="C438" s="170"/>
      <c r="D438" s="163"/>
      <c r="F438" s="92"/>
      <c r="G438" s="47"/>
      <c r="H438" s="47"/>
      <c r="U438" s="40" t="str">
        <f t="array" ref="U438">INDEX($C$20:$C$700,MATCH(0,COUNTIF($U$19:U437,$C$20:$C$700),0))</f>
        <v/>
      </c>
      <c r="V438" s="40">
        <f t="shared" si="1"/>
        <v>0</v>
      </c>
      <c r="W438" s="40" t="str">
        <f t="array" ref="W438">INDEX($B$20:$B$49,MATCH(0,COUNTIF($U$19:U437,$C$20:$C$700),0))</f>
        <v/>
      </c>
      <c r="X438" s="40">
        <f t="shared" si="2"/>
        <v>0</v>
      </c>
      <c r="Y438" s="155"/>
      <c r="Z438" s="40" t="str">
        <f t="array" ref="Z438">INDEX($D$20:$D$700,MATCH(0,COUNTIF($Z$19:Z437,$D$20:$D$700),0))</f>
        <v/>
      </c>
      <c r="AA438" s="40">
        <f t="shared" si="3"/>
        <v>0</v>
      </c>
      <c r="AB438" s="40" t="str">
        <f t="array" ref="AB438">INDEX($B$20:$B$49,MATCH(0,COUNTIF($Z$19:Z437,$D$20:$D$700),0))</f>
        <v/>
      </c>
      <c r="AC438" s="40">
        <f t="shared" si="4"/>
        <v>0</v>
      </c>
    </row>
    <row r="439" ht="15.75" customHeight="1">
      <c r="B439" s="170"/>
      <c r="C439" s="170"/>
      <c r="D439" s="163"/>
      <c r="F439" s="92"/>
      <c r="G439" s="47"/>
      <c r="H439" s="47"/>
      <c r="U439" s="40" t="str">
        <f t="array" ref="U439">INDEX($C$20:$C$700,MATCH(0,COUNTIF($U$19:U438,$C$20:$C$700),0))</f>
        <v/>
      </c>
      <c r="V439" s="40">
        <f t="shared" si="1"/>
        <v>0</v>
      </c>
      <c r="W439" s="40" t="str">
        <f t="array" ref="W439">INDEX($B$20:$B$49,MATCH(0,COUNTIF($U$19:U438,$C$20:$C$700),0))</f>
        <v/>
      </c>
      <c r="X439" s="40">
        <f t="shared" si="2"/>
        <v>0</v>
      </c>
      <c r="Y439" s="155"/>
      <c r="Z439" s="40" t="str">
        <f t="array" ref="Z439">INDEX($D$20:$D$700,MATCH(0,COUNTIF($Z$19:Z438,$D$20:$D$700),0))</f>
        <v/>
      </c>
      <c r="AA439" s="40">
        <f t="shared" si="3"/>
        <v>0</v>
      </c>
      <c r="AB439" s="40" t="str">
        <f t="array" ref="AB439">INDEX($B$20:$B$49,MATCH(0,COUNTIF($Z$19:Z438,$D$20:$D$700),0))</f>
        <v/>
      </c>
      <c r="AC439" s="40">
        <f t="shared" si="4"/>
        <v>0</v>
      </c>
    </row>
    <row r="440" ht="15.75" customHeight="1">
      <c r="B440" s="170"/>
      <c r="C440" s="170"/>
      <c r="D440" s="163"/>
      <c r="F440" s="92"/>
      <c r="G440" s="47"/>
      <c r="H440" s="47"/>
      <c r="U440" s="40" t="str">
        <f t="array" ref="U440">INDEX($C$20:$C$700,MATCH(0,COUNTIF($U$19:U439,$C$20:$C$700),0))</f>
        <v/>
      </c>
      <c r="V440" s="40">
        <f t="shared" si="1"/>
        <v>0</v>
      </c>
      <c r="W440" s="40" t="str">
        <f t="array" ref="W440">INDEX($B$20:$B$49,MATCH(0,COUNTIF($U$19:U439,$C$20:$C$700),0))</f>
        <v/>
      </c>
      <c r="X440" s="40">
        <f t="shared" si="2"/>
        <v>0</v>
      </c>
      <c r="Y440" s="155"/>
      <c r="Z440" s="40" t="str">
        <f t="array" ref="Z440">INDEX($D$20:$D$700,MATCH(0,COUNTIF($Z$19:Z439,$D$20:$D$700),0))</f>
        <v/>
      </c>
      <c r="AA440" s="40">
        <f t="shared" si="3"/>
        <v>0</v>
      </c>
      <c r="AB440" s="40" t="str">
        <f t="array" ref="AB440">INDEX($B$20:$B$49,MATCH(0,COUNTIF($Z$19:Z439,$D$20:$D$700),0))</f>
        <v/>
      </c>
      <c r="AC440" s="40">
        <f t="shared" si="4"/>
        <v>0</v>
      </c>
    </row>
    <row r="441" ht="15.75" customHeight="1">
      <c r="B441" s="170"/>
      <c r="C441" s="170"/>
      <c r="D441" s="163"/>
      <c r="F441" s="92"/>
      <c r="G441" s="47"/>
      <c r="H441" s="47"/>
      <c r="U441" s="40" t="str">
        <f t="array" ref="U441">INDEX($C$20:$C$700,MATCH(0,COUNTIF($U$19:U440,$C$20:$C$700),0))</f>
        <v/>
      </c>
      <c r="V441" s="40">
        <f t="shared" si="1"/>
        <v>0</v>
      </c>
      <c r="W441" s="40" t="str">
        <f t="array" ref="W441">INDEX($B$20:$B$49,MATCH(0,COUNTIF($U$19:U440,$C$20:$C$700),0))</f>
        <v/>
      </c>
      <c r="X441" s="40">
        <f t="shared" si="2"/>
        <v>0</v>
      </c>
      <c r="Y441" s="155"/>
      <c r="Z441" s="40" t="str">
        <f t="array" ref="Z441">INDEX($D$20:$D$700,MATCH(0,COUNTIF($Z$19:Z440,$D$20:$D$700),0))</f>
        <v/>
      </c>
      <c r="AA441" s="40">
        <f t="shared" si="3"/>
        <v>0</v>
      </c>
      <c r="AB441" s="40" t="str">
        <f t="array" ref="AB441">INDEX($B$20:$B$49,MATCH(0,COUNTIF($Z$19:Z440,$D$20:$D$700),0))</f>
        <v/>
      </c>
      <c r="AC441" s="40">
        <f t="shared" si="4"/>
        <v>0</v>
      </c>
    </row>
    <row r="442" ht="15.75" customHeight="1">
      <c r="B442" s="170"/>
      <c r="C442" s="170"/>
      <c r="D442" s="163"/>
      <c r="F442" s="92"/>
      <c r="G442" s="47"/>
      <c r="H442" s="47"/>
      <c r="U442" s="40" t="str">
        <f t="array" ref="U442">INDEX($C$20:$C$700,MATCH(0,COUNTIF($U$19:U441,$C$20:$C$700),0))</f>
        <v/>
      </c>
      <c r="V442" s="40">
        <f t="shared" si="1"/>
        <v>0</v>
      </c>
      <c r="W442" s="40" t="str">
        <f t="array" ref="W442">INDEX($B$20:$B$49,MATCH(0,COUNTIF($U$19:U441,$C$20:$C$700),0))</f>
        <v/>
      </c>
      <c r="X442" s="40">
        <f t="shared" si="2"/>
        <v>0</v>
      </c>
      <c r="Y442" s="155"/>
      <c r="Z442" s="40" t="str">
        <f t="array" ref="Z442">INDEX($D$20:$D$700,MATCH(0,COUNTIF($Z$19:Z441,$D$20:$D$700),0))</f>
        <v/>
      </c>
      <c r="AA442" s="40">
        <f t="shared" si="3"/>
        <v>0</v>
      </c>
      <c r="AB442" s="40" t="str">
        <f t="array" ref="AB442">INDEX($B$20:$B$49,MATCH(0,COUNTIF($Z$19:Z441,$D$20:$D$700),0))</f>
        <v/>
      </c>
      <c r="AC442" s="40">
        <f t="shared" si="4"/>
        <v>0</v>
      </c>
    </row>
    <row r="443" ht="15.75" customHeight="1">
      <c r="B443" s="170"/>
      <c r="C443" s="170"/>
      <c r="D443" s="163"/>
      <c r="F443" s="92"/>
      <c r="G443" s="47"/>
      <c r="H443" s="47"/>
      <c r="U443" s="40" t="str">
        <f t="array" ref="U443">INDEX($C$20:$C$700,MATCH(0,COUNTIF($U$19:U442,$C$20:$C$700),0))</f>
        <v/>
      </c>
      <c r="V443" s="40">
        <f t="shared" si="1"/>
        <v>0</v>
      </c>
      <c r="W443" s="40" t="str">
        <f t="array" ref="W443">INDEX($B$20:$B$49,MATCH(0,COUNTIF($U$19:U442,$C$20:$C$700),0))</f>
        <v/>
      </c>
      <c r="X443" s="40">
        <f t="shared" si="2"/>
        <v>0</v>
      </c>
      <c r="Y443" s="155"/>
      <c r="Z443" s="40" t="str">
        <f t="array" ref="Z443">INDEX($D$20:$D$700,MATCH(0,COUNTIF($Z$19:Z442,$D$20:$D$700),0))</f>
        <v/>
      </c>
      <c r="AA443" s="40">
        <f t="shared" si="3"/>
        <v>0</v>
      </c>
      <c r="AB443" s="40" t="str">
        <f t="array" ref="AB443">INDEX($B$20:$B$49,MATCH(0,COUNTIF($Z$19:Z442,$D$20:$D$700),0))</f>
        <v/>
      </c>
      <c r="AC443" s="40">
        <f t="shared" si="4"/>
        <v>0</v>
      </c>
    </row>
    <row r="444" ht="15.75" customHeight="1">
      <c r="B444" s="170"/>
      <c r="C444" s="170"/>
      <c r="D444" s="163"/>
      <c r="F444" s="92"/>
      <c r="G444" s="47"/>
      <c r="H444" s="47"/>
      <c r="U444" s="40" t="str">
        <f t="array" ref="U444">INDEX($C$20:$C$700,MATCH(0,COUNTIF($U$19:U443,$C$20:$C$700),0))</f>
        <v/>
      </c>
      <c r="V444" s="40">
        <f t="shared" si="1"/>
        <v>0</v>
      </c>
      <c r="W444" s="40" t="str">
        <f t="array" ref="W444">INDEX($B$20:$B$49,MATCH(0,COUNTIF($U$19:U443,$C$20:$C$700),0))</f>
        <v/>
      </c>
      <c r="X444" s="40">
        <f t="shared" si="2"/>
        <v>0</v>
      </c>
      <c r="Y444" s="155"/>
      <c r="Z444" s="40" t="str">
        <f t="array" ref="Z444">INDEX($D$20:$D$700,MATCH(0,COUNTIF($Z$19:Z443,$D$20:$D$700),0))</f>
        <v/>
      </c>
      <c r="AA444" s="40">
        <f t="shared" si="3"/>
        <v>0</v>
      </c>
      <c r="AB444" s="40" t="str">
        <f t="array" ref="AB444">INDEX($B$20:$B$49,MATCH(0,COUNTIF($Z$19:Z443,$D$20:$D$700),0))</f>
        <v/>
      </c>
      <c r="AC444" s="40">
        <f t="shared" si="4"/>
        <v>0</v>
      </c>
    </row>
    <row r="445" ht="15.75" customHeight="1">
      <c r="B445" s="170"/>
      <c r="C445" s="170"/>
      <c r="D445" s="163"/>
      <c r="F445" s="92"/>
      <c r="G445" s="47"/>
      <c r="H445" s="47"/>
      <c r="U445" s="40" t="str">
        <f t="array" ref="U445">INDEX($C$20:$C$700,MATCH(0,COUNTIF($U$19:U444,$C$20:$C$700),0))</f>
        <v/>
      </c>
      <c r="V445" s="40">
        <f t="shared" si="1"/>
        <v>0</v>
      </c>
      <c r="W445" s="40" t="str">
        <f t="array" ref="W445">INDEX($B$20:$B$49,MATCH(0,COUNTIF($U$19:U444,$C$20:$C$700),0))</f>
        <v/>
      </c>
      <c r="X445" s="40">
        <f t="shared" si="2"/>
        <v>0</v>
      </c>
      <c r="Y445" s="155"/>
      <c r="Z445" s="40" t="str">
        <f t="array" ref="Z445">INDEX($D$20:$D$700,MATCH(0,COUNTIF($Z$19:Z444,$D$20:$D$700),0))</f>
        <v/>
      </c>
      <c r="AA445" s="40">
        <f t="shared" si="3"/>
        <v>0</v>
      </c>
      <c r="AB445" s="40" t="str">
        <f t="array" ref="AB445">INDEX($B$20:$B$49,MATCH(0,COUNTIF($Z$19:Z444,$D$20:$D$700),0))</f>
        <v/>
      </c>
      <c r="AC445" s="40">
        <f t="shared" si="4"/>
        <v>0</v>
      </c>
    </row>
    <row r="446" ht="15.75" customHeight="1">
      <c r="B446" s="170"/>
      <c r="C446" s="170"/>
      <c r="D446" s="163"/>
      <c r="F446" s="92"/>
      <c r="G446" s="47"/>
      <c r="H446" s="47"/>
      <c r="U446" s="40" t="str">
        <f t="array" ref="U446">INDEX($C$20:$C$700,MATCH(0,COUNTIF($U$19:U445,$C$20:$C$700),0))</f>
        <v/>
      </c>
      <c r="V446" s="40">
        <f t="shared" si="1"/>
        <v>0</v>
      </c>
      <c r="W446" s="40" t="str">
        <f t="array" ref="W446">INDEX($B$20:$B$49,MATCH(0,COUNTIF($U$19:U445,$C$20:$C$700),0))</f>
        <v/>
      </c>
      <c r="X446" s="40">
        <f t="shared" si="2"/>
        <v>0</v>
      </c>
      <c r="Y446" s="155"/>
      <c r="Z446" s="40" t="str">
        <f t="array" ref="Z446">INDEX($D$20:$D$700,MATCH(0,COUNTIF($Z$19:Z445,$D$20:$D$700),0))</f>
        <v/>
      </c>
      <c r="AA446" s="40">
        <f t="shared" si="3"/>
        <v>0</v>
      </c>
      <c r="AB446" s="40" t="str">
        <f t="array" ref="AB446">INDEX($B$20:$B$49,MATCH(0,COUNTIF($Z$19:Z445,$D$20:$D$700),0))</f>
        <v/>
      </c>
      <c r="AC446" s="40">
        <f t="shared" si="4"/>
        <v>0</v>
      </c>
    </row>
    <row r="447" ht="15.75" customHeight="1">
      <c r="B447" s="170"/>
      <c r="C447" s="170"/>
      <c r="D447" s="163"/>
      <c r="F447" s="92"/>
      <c r="G447" s="47"/>
      <c r="H447" s="47"/>
      <c r="U447" s="40" t="str">
        <f t="array" ref="U447">INDEX($C$20:$C$700,MATCH(0,COUNTIF($U$19:U446,$C$20:$C$700),0))</f>
        <v/>
      </c>
      <c r="V447" s="40">
        <f t="shared" si="1"/>
        <v>0</v>
      </c>
      <c r="W447" s="40" t="str">
        <f t="array" ref="W447">INDEX($B$20:$B$49,MATCH(0,COUNTIF($U$19:U446,$C$20:$C$700),0))</f>
        <v/>
      </c>
      <c r="X447" s="40">
        <f t="shared" si="2"/>
        <v>0</v>
      </c>
      <c r="Y447" s="155"/>
      <c r="Z447" s="40" t="str">
        <f t="array" ref="Z447">INDEX($D$20:$D$700,MATCH(0,COUNTIF($Z$19:Z446,$D$20:$D$700),0))</f>
        <v/>
      </c>
      <c r="AA447" s="40">
        <f t="shared" si="3"/>
        <v>0</v>
      </c>
      <c r="AB447" s="40" t="str">
        <f t="array" ref="AB447">INDEX($B$20:$B$49,MATCH(0,COUNTIF($Z$19:Z446,$D$20:$D$700),0))</f>
        <v/>
      </c>
      <c r="AC447" s="40">
        <f t="shared" si="4"/>
        <v>0</v>
      </c>
    </row>
    <row r="448" ht="15.75" customHeight="1">
      <c r="B448" s="170"/>
      <c r="C448" s="170"/>
      <c r="D448" s="163"/>
      <c r="F448" s="92"/>
      <c r="G448" s="47"/>
      <c r="H448" s="47"/>
      <c r="U448" s="40" t="str">
        <f t="array" ref="U448">INDEX($C$20:$C$700,MATCH(0,COUNTIF($U$19:U447,$C$20:$C$700),0))</f>
        <v/>
      </c>
      <c r="V448" s="40">
        <f t="shared" si="1"/>
        <v>0</v>
      </c>
      <c r="W448" s="40" t="str">
        <f t="array" ref="W448">INDEX($B$20:$B$49,MATCH(0,COUNTIF($U$19:U447,$C$20:$C$700),0))</f>
        <v/>
      </c>
      <c r="X448" s="40">
        <f t="shared" si="2"/>
        <v>0</v>
      </c>
      <c r="Y448" s="155"/>
      <c r="Z448" s="40" t="str">
        <f t="array" ref="Z448">INDEX($D$20:$D$700,MATCH(0,COUNTIF($Z$19:Z447,$D$20:$D$700),0))</f>
        <v/>
      </c>
      <c r="AA448" s="40">
        <f t="shared" si="3"/>
        <v>0</v>
      </c>
      <c r="AB448" s="40" t="str">
        <f t="array" ref="AB448">INDEX($B$20:$B$49,MATCH(0,COUNTIF($Z$19:Z447,$D$20:$D$700),0))</f>
        <v/>
      </c>
      <c r="AC448" s="40">
        <f t="shared" si="4"/>
        <v>0</v>
      </c>
    </row>
    <row r="449" ht="15.75" customHeight="1">
      <c r="B449" s="170"/>
      <c r="C449" s="170"/>
      <c r="D449" s="163"/>
      <c r="F449" s="92"/>
      <c r="G449" s="47"/>
      <c r="H449" s="47"/>
      <c r="U449" s="40" t="str">
        <f t="array" ref="U449">INDEX($C$20:$C$700,MATCH(0,COUNTIF($U$19:U448,$C$20:$C$700),0))</f>
        <v/>
      </c>
      <c r="V449" s="40">
        <f t="shared" si="1"/>
        <v>0</v>
      </c>
      <c r="W449" s="40" t="str">
        <f t="array" ref="W449">INDEX($B$20:$B$49,MATCH(0,COUNTIF($U$19:U448,$C$20:$C$700),0))</f>
        <v/>
      </c>
      <c r="X449" s="40">
        <f t="shared" si="2"/>
        <v>0</v>
      </c>
      <c r="Y449" s="155"/>
      <c r="Z449" s="40" t="str">
        <f t="array" ref="Z449">INDEX($D$20:$D$700,MATCH(0,COUNTIF($Z$19:Z448,$D$20:$D$700),0))</f>
        <v/>
      </c>
      <c r="AA449" s="40">
        <f t="shared" si="3"/>
        <v>0</v>
      </c>
      <c r="AB449" s="40" t="str">
        <f t="array" ref="AB449">INDEX($B$20:$B$49,MATCH(0,COUNTIF($Z$19:Z448,$D$20:$D$700),0))</f>
        <v/>
      </c>
      <c r="AC449" s="40">
        <f t="shared" si="4"/>
        <v>0</v>
      </c>
    </row>
    <row r="450" ht="15.75" customHeight="1">
      <c r="B450" s="170"/>
      <c r="C450" s="170"/>
      <c r="D450" s="163"/>
      <c r="F450" s="92"/>
      <c r="G450" s="47"/>
      <c r="H450" s="47"/>
      <c r="U450" s="40" t="str">
        <f t="array" ref="U450">INDEX($C$20:$C$700,MATCH(0,COUNTIF($U$19:U449,$C$20:$C$700),0))</f>
        <v/>
      </c>
      <c r="V450" s="40">
        <f t="shared" si="1"/>
        <v>0</v>
      </c>
      <c r="W450" s="40" t="str">
        <f t="array" ref="W450">INDEX($B$20:$B$49,MATCH(0,COUNTIF($U$19:U449,$C$20:$C$700),0))</f>
        <v/>
      </c>
      <c r="X450" s="40">
        <f t="shared" si="2"/>
        <v>0</v>
      </c>
      <c r="Y450" s="155"/>
      <c r="Z450" s="40" t="str">
        <f t="array" ref="Z450">INDEX($D$20:$D$700,MATCH(0,COUNTIF($Z$19:Z449,$D$20:$D$700),0))</f>
        <v/>
      </c>
      <c r="AA450" s="40">
        <f t="shared" si="3"/>
        <v>0</v>
      </c>
      <c r="AB450" s="40" t="str">
        <f t="array" ref="AB450">INDEX($B$20:$B$49,MATCH(0,COUNTIF($Z$19:Z449,$D$20:$D$700),0))</f>
        <v/>
      </c>
      <c r="AC450" s="40">
        <f t="shared" si="4"/>
        <v>0</v>
      </c>
    </row>
    <row r="451" ht="15.75" customHeight="1">
      <c r="B451" s="170"/>
      <c r="C451" s="170"/>
      <c r="D451" s="163"/>
      <c r="F451" s="92"/>
      <c r="G451" s="47"/>
      <c r="H451" s="47"/>
      <c r="U451" s="40" t="str">
        <f t="array" ref="U451">INDEX($C$20:$C$700,MATCH(0,COUNTIF($U$19:U450,$C$20:$C$700),0))</f>
        <v/>
      </c>
      <c r="V451" s="40">
        <f t="shared" si="1"/>
        <v>0</v>
      </c>
      <c r="W451" s="40" t="str">
        <f t="array" ref="W451">INDEX($B$20:$B$49,MATCH(0,COUNTIF($U$19:U450,$C$20:$C$700),0))</f>
        <v/>
      </c>
      <c r="X451" s="40">
        <f t="shared" si="2"/>
        <v>0</v>
      </c>
      <c r="Y451" s="155"/>
      <c r="Z451" s="40" t="str">
        <f t="array" ref="Z451">INDEX($D$20:$D$700,MATCH(0,COUNTIF($Z$19:Z450,$D$20:$D$700),0))</f>
        <v/>
      </c>
      <c r="AA451" s="40">
        <f t="shared" si="3"/>
        <v>0</v>
      </c>
      <c r="AB451" s="40" t="str">
        <f t="array" ref="AB451">INDEX($B$20:$B$49,MATCH(0,COUNTIF($Z$19:Z450,$D$20:$D$700),0))</f>
        <v/>
      </c>
      <c r="AC451" s="40">
        <f t="shared" si="4"/>
        <v>0</v>
      </c>
    </row>
    <row r="452" ht="15.75" customHeight="1">
      <c r="B452" s="170"/>
      <c r="C452" s="170"/>
      <c r="D452" s="163"/>
      <c r="F452" s="92"/>
      <c r="G452" s="47"/>
      <c r="H452" s="47"/>
      <c r="U452" s="40" t="str">
        <f t="array" ref="U452">INDEX($C$20:$C$700,MATCH(0,COUNTIF($U$19:U451,$C$20:$C$700),0))</f>
        <v/>
      </c>
      <c r="V452" s="40">
        <f t="shared" si="1"/>
        <v>0</v>
      </c>
      <c r="W452" s="40" t="str">
        <f t="array" ref="W452">INDEX($B$20:$B$49,MATCH(0,COUNTIF($U$19:U451,$C$20:$C$700),0))</f>
        <v/>
      </c>
      <c r="X452" s="40">
        <f t="shared" si="2"/>
        <v>0</v>
      </c>
      <c r="Y452" s="155"/>
      <c r="Z452" s="40" t="str">
        <f t="array" ref="Z452">INDEX($D$20:$D$700,MATCH(0,COUNTIF($Z$19:Z451,$D$20:$D$700),0))</f>
        <v/>
      </c>
      <c r="AA452" s="40">
        <f t="shared" si="3"/>
        <v>0</v>
      </c>
      <c r="AB452" s="40" t="str">
        <f t="array" ref="AB452">INDEX($B$20:$B$49,MATCH(0,COUNTIF($Z$19:Z451,$D$20:$D$700),0))</f>
        <v/>
      </c>
      <c r="AC452" s="40">
        <f t="shared" si="4"/>
        <v>0</v>
      </c>
    </row>
    <row r="453" ht="15.75" customHeight="1">
      <c r="B453" s="170"/>
      <c r="C453" s="170"/>
      <c r="D453" s="163"/>
      <c r="F453" s="92"/>
      <c r="G453" s="47"/>
      <c r="H453" s="47"/>
      <c r="U453" s="40" t="str">
        <f t="array" ref="U453">INDEX($C$20:$C$700,MATCH(0,COUNTIF($U$19:U452,$C$20:$C$700),0))</f>
        <v/>
      </c>
      <c r="V453" s="40">
        <f t="shared" si="1"/>
        <v>0</v>
      </c>
      <c r="W453" s="40" t="str">
        <f t="array" ref="W453">INDEX($B$20:$B$49,MATCH(0,COUNTIF($U$19:U452,$C$20:$C$700),0))</f>
        <v/>
      </c>
      <c r="X453" s="40">
        <f t="shared" si="2"/>
        <v>0</v>
      </c>
      <c r="Y453" s="155"/>
      <c r="Z453" s="40" t="str">
        <f t="array" ref="Z453">INDEX($D$20:$D$700,MATCH(0,COUNTIF($Z$19:Z452,$D$20:$D$700),0))</f>
        <v/>
      </c>
      <c r="AA453" s="40">
        <f t="shared" si="3"/>
        <v>0</v>
      </c>
      <c r="AB453" s="40" t="str">
        <f t="array" ref="AB453">INDEX($B$20:$B$49,MATCH(0,COUNTIF($Z$19:Z452,$D$20:$D$700),0))</f>
        <v/>
      </c>
      <c r="AC453" s="40">
        <f t="shared" si="4"/>
        <v>0</v>
      </c>
    </row>
    <row r="454" ht="15.75" customHeight="1">
      <c r="B454" s="170"/>
      <c r="C454" s="170"/>
      <c r="D454" s="163"/>
      <c r="F454" s="92"/>
      <c r="G454" s="47"/>
      <c r="H454" s="47"/>
      <c r="U454" s="40" t="str">
        <f t="array" ref="U454">INDEX($C$20:$C$700,MATCH(0,COUNTIF($U$19:U453,$C$20:$C$700),0))</f>
        <v/>
      </c>
      <c r="V454" s="40">
        <f t="shared" si="1"/>
        <v>0</v>
      </c>
      <c r="W454" s="40" t="str">
        <f t="array" ref="W454">INDEX($B$20:$B$49,MATCH(0,COUNTIF($U$19:U453,$C$20:$C$700),0))</f>
        <v/>
      </c>
      <c r="X454" s="40">
        <f t="shared" si="2"/>
        <v>0</v>
      </c>
      <c r="Y454" s="155"/>
      <c r="Z454" s="40" t="str">
        <f t="array" ref="Z454">INDEX($D$20:$D$700,MATCH(0,COUNTIF($Z$19:Z453,$D$20:$D$700),0))</f>
        <v/>
      </c>
      <c r="AA454" s="40">
        <f t="shared" si="3"/>
        <v>0</v>
      </c>
      <c r="AB454" s="40" t="str">
        <f t="array" ref="AB454">INDEX($B$20:$B$49,MATCH(0,COUNTIF($Z$19:Z453,$D$20:$D$700),0))</f>
        <v/>
      </c>
      <c r="AC454" s="40">
        <f t="shared" si="4"/>
        <v>0</v>
      </c>
    </row>
    <row r="455" ht="15.75" customHeight="1">
      <c r="B455" s="170"/>
      <c r="C455" s="170"/>
      <c r="D455" s="163"/>
      <c r="F455" s="92"/>
      <c r="G455" s="47"/>
      <c r="H455" s="47"/>
      <c r="U455" s="40" t="str">
        <f t="array" ref="U455">INDEX($C$20:$C$700,MATCH(0,COUNTIF($U$19:U454,$C$20:$C$700),0))</f>
        <v/>
      </c>
      <c r="V455" s="40">
        <f t="shared" si="1"/>
        <v>0</v>
      </c>
      <c r="W455" s="40" t="str">
        <f t="array" ref="W455">INDEX($B$20:$B$49,MATCH(0,COUNTIF($U$19:U454,$C$20:$C$700),0))</f>
        <v/>
      </c>
      <c r="X455" s="40">
        <f t="shared" si="2"/>
        <v>0</v>
      </c>
      <c r="Y455" s="155"/>
      <c r="Z455" s="40" t="str">
        <f t="array" ref="Z455">INDEX($D$20:$D$700,MATCH(0,COUNTIF($Z$19:Z454,$D$20:$D$700),0))</f>
        <v/>
      </c>
      <c r="AA455" s="40">
        <f t="shared" si="3"/>
        <v>0</v>
      </c>
      <c r="AB455" s="40" t="str">
        <f t="array" ref="AB455">INDEX($B$20:$B$49,MATCH(0,COUNTIF($Z$19:Z454,$D$20:$D$700),0))</f>
        <v/>
      </c>
      <c r="AC455" s="40">
        <f t="shared" si="4"/>
        <v>0</v>
      </c>
    </row>
    <row r="456" ht="15.75" customHeight="1">
      <c r="B456" s="170"/>
      <c r="C456" s="170"/>
      <c r="D456" s="163"/>
      <c r="F456" s="92"/>
      <c r="G456" s="47"/>
      <c r="H456" s="47"/>
      <c r="U456" s="40" t="str">
        <f t="array" ref="U456">INDEX($C$20:$C$700,MATCH(0,COUNTIF($U$19:U455,$C$20:$C$700),0))</f>
        <v/>
      </c>
      <c r="V456" s="40">
        <f t="shared" si="1"/>
        <v>0</v>
      </c>
      <c r="W456" s="40" t="str">
        <f t="array" ref="W456">INDEX($B$20:$B$49,MATCH(0,COUNTIF($U$19:U455,$C$20:$C$700),0))</f>
        <v/>
      </c>
      <c r="X456" s="40">
        <f t="shared" si="2"/>
        <v>0</v>
      </c>
      <c r="Y456" s="155"/>
      <c r="Z456" s="40" t="str">
        <f t="array" ref="Z456">INDEX($D$20:$D$700,MATCH(0,COUNTIF($Z$19:Z455,$D$20:$D$700),0))</f>
        <v/>
      </c>
      <c r="AA456" s="40">
        <f t="shared" si="3"/>
        <v>0</v>
      </c>
      <c r="AB456" s="40" t="str">
        <f t="array" ref="AB456">INDEX($B$20:$B$49,MATCH(0,COUNTIF($Z$19:Z455,$D$20:$D$700),0))</f>
        <v/>
      </c>
      <c r="AC456" s="40">
        <f t="shared" si="4"/>
        <v>0</v>
      </c>
    </row>
    <row r="457" ht="15.75" customHeight="1">
      <c r="B457" s="170"/>
      <c r="C457" s="170"/>
      <c r="D457" s="163"/>
      <c r="F457" s="92"/>
      <c r="G457" s="47"/>
      <c r="H457" s="47"/>
      <c r="U457" s="40" t="str">
        <f t="array" ref="U457">INDEX($C$20:$C$700,MATCH(0,COUNTIF($U$19:U456,$C$20:$C$700),0))</f>
        <v/>
      </c>
      <c r="V457" s="40">
        <f t="shared" si="1"/>
        <v>0</v>
      </c>
      <c r="W457" s="40" t="str">
        <f t="array" ref="W457">INDEX($B$20:$B$49,MATCH(0,COUNTIF($U$19:U456,$C$20:$C$700),0))</f>
        <v/>
      </c>
      <c r="X457" s="40">
        <f t="shared" si="2"/>
        <v>0</v>
      </c>
      <c r="Y457" s="155"/>
      <c r="Z457" s="40" t="str">
        <f t="array" ref="Z457">INDEX($D$20:$D$700,MATCH(0,COUNTIF($Z$19:Z456,$D$20:$D$700),0))</f>
        <v/>
      </c>
      <c r="AA457" s="40">
        <f t="shared" si="3"/>
        <v>0</v>
      </c>
      <c r="AB457" s="40" t="str">
        <f t="array" ref="AB457">INDEX($B$20:$B$49,MATCH(0,COUNTIF($Z$19:Z456,$D$20:$D$700),0))</f>
        <v/>
      </c>
      <c r="AC457" s="40">
        <f t="shared" si="4"/>
        <v>0</v>
      </c>
    </row>
    <row r="458" ht="15.75" customHeight="1">
      <c r="B458" s="170"/>
      <c r="C458" s="170"/>
      <c r="D458" s="163"/>
      <c r="F458" s="92"/>
      <c r="G458" s="47"/>
      <c r="H458" s="47"/>
      <c r="U458" s="40" t="str">
        <f t="array" ref="U458">INDEX($C$20:$C$700,MATCH(0,COUNTIF($U$19:U457,$C$20:$C$700),0))</f>
        <v/>
      </c>
      <c r="V458" s="40">
        <f t="shared" si="1"/>
        <v>0</v>
      </c>
      <c r="W458" s="40" t="str">
        <f t="array" ref="W458">INDEX($B$20:$B$49,MATCH(0,COUNTIF($U$19:U457,$C$20:$C$700),0))</f>
        <v/>
      </c>
      <c r="X458" s="40">
        <f t="shared" si="2"/>
        <v>0</v>
      </c>
      <c r="Y458" s="155"/>
      <c r="Z458" s="40" t="str">
        <f t="array" ref="Z458">INDEX($D$20:$D$700,MATCH(0,COUNTIF($Z$19:Z457,$D$20:$D$700),0))</f>
        <v/>
      </c>
      <c r="AA458" s="40">
        <f t="shared" si="3"/>
        <v>0</v>
      </c>
      <c r="AB458" s="40" t="str">
        <f t="array" ref="AB458">INDEX($B$20:$B$49,MATCH(0,COUNTIF($Z$19:Z457,$D$20:$D$700),0))</f>
        <v/>
      </c>
      <c r="AC458" s="40">
        <f t="shared" si="4"/>
        <v>0</v>
      </c>
    </row>
    <row r="459" ht="15.75" customHeight="1">
      <c r="B459" s="170"/>
      <c r="C459" s="170"/>
      <c r="D459" s="163"/>
      <c r="F459" s="92"/>
      <c r="G459" s="47"/>
      <c r="H459" s="47"/>
      <c r="U459" s="40" t="str">
        <f t="array" ref="U459">INDEX($C$20:$C$700,MATCH(0,COUNTIF($U$19:U458,$C$20:$C$700),0))</f>
        <v/>
      </c>
      <c r="V459" s="40">
        <f t="shared" si="1"/>
        <v>0</v>
      </c>
      <c r="W459" s="40" t="str">
        <f t="array" ref="W459">INDEX($B$20:$B$49,MATCH(0,COUNTIF($U$19:U458,$C$20:$C$700),0))</f>
        <v/>
      </c>
      <c r="X459" s="40">
        <f t="shared" si="2"/>
        <v>0</v>
      </c>
      <c r="Y459" s="155"/>
      <c r="Z459" s="40" t="str">
        <f t="array" ref="Z459">INDEX($D$20:$D$700,MATCH(0,COUNTIF($Z$19:Z458,$D$20:$D$700),0))</f>
        <v/>
      </c>
      <c r="AA459" s="40">
        <f t="shared" si="3"/>
        <v>0</v>
      </c>
      <c r="AB459" s="40" t="str">
        <f t="array" ref="AB459">INDEX($B$20:$B$49,MATCH(0,COUNTIF($Z$19:Z458,$D$20:$D$700),0))</f>
        <v/>
      </c>
      <c r="AC459" s="40">
        <f t="shared" si="4"/>
        <v>0</v>
      </c>
    </row>
    <row r="460" ht="15.75" customHeight="1">
      <c r="B460" s="170"/>
      <c r="C460" s="170"/>
      <c r="D460" s="163"/>
      <c r="F460" s="92"/>
      <c r="G460" s="47"/>
      <c r="H460" s="47"/>
      <c r="U460" s="40" t="str">
        <f t="array" ref="U460">INDEX($C$20:$C$700,MATCH(0,COUNTIF($U$19:U459,$C$20:$C$700),0))</f>
        <v/>
      </c>
      <c r="V460" s="40">
        <f t="shared" si="1"/>
        <v>0</v>
      </c>
      <c r="W460" s="40" t="str">
        <f t="array" ref="W460">INDEX($B$20:$B$49,MATCH(0,COUNTIF($U$19:U459,$C$20:$C$700),0))</f>
        <v/>
      </c>
      <c r="X460" s="40">
        <f t="shared" si="2"/>
        <v>0</v>
      </c>
      <c r="Y460" s="155"/>
      <c r="Z460" s="40" t="str">
        <f t="array" ref="Z460">INDEX($D$20:$D$700,MATCH(0,COUNTIF($Z$19:Z459,$D$20:$D$700),0))</f>
        <v/>
      </c>
      <c r="AA460" s="40">
        <f t="shared" si="3"/>
        <v>0</v>
      </c>
      <c r="AB460" s="40" t="str">
        <f t="array" ref="AB460">INDEX($B$20:$B$49,MATCH(0,COUNTIF($Z$19:Z459,$D$20:$D$700),0))</f>
        <v/>
      </c>
      <c r="AC460" s="40">
        <f t="shared" si="4"/>
        <v>0</v>
      </c>
    </row>
    <row r="461" ht="15.75" customHeight="1">
      <c r="B461" s="170"/>
      <c r="C461" s="170"/>
      <c r="D461" s="163"/>
      <c r="F461" s="92"/>
      <c r="G461" s="47"/>
      <c r="H461" s="47"/>
      <c r="U461" s="40" t="str">
        <f t="array" ref="U461">INDEX($C$20:$C$700,MATCH(0,COUNTIF($U$19:U460,$C$20:$C$700),0))</f>
        <v/>
      </c>
      <c r="V461" s="40">
        <f t="shared" si="1"/>
        <v>0</v>
      </c>
      <c r="W461" s="40" t="str">
        <f t="array" ref="W461">INDEX($B$20:$B$49,MATCH(0,COUNTIF($U$19:U460,$C$20:$C$700),0))</f>
        <v/>
      </c>
      <c r="X461" s="40">
        <f t="shared" si="2"/>
        <v>0</v>
      </c>
      <c r="Y461" s="155"/>
      <c r="Z461" s="40" t="str">
        <f t="array" ref="Z461">INDEX($D$20:$D$700,MATCH(0,COUNTIF($Z$19:Z460,$D$20:$D$700),0))</f>
        <v/>
      </c>
      <c r="AA461" s="40">
        <f t="shared" si="3"/>
        <v>0</v>
      </c>
      <c r="AB461" s="40" t="str">
        <f t="array" ref="AB461">INDEX($B$20:$B$49,MATCH(0,COUNTIF($Z$19:Z460,$D$20:$D$700),0))</f>
        <v/>
      </c>
      <c r="AC461" s="40">
        <f t="shared" si="4"/>
        <v>0</v>
      </c>
    </row>
    <row r="462" ht="15.75" customHeight="1">
      <c r="B462" s="170"/>
      <c r="C462" s="170"/>
      <c r="D462" s="163"/>
      <c r="F462" s="92"/>
      <c r="G462" s="47"/>
      <c r="H462" s="47"/>
      <c r="U462" s="40" t="str">
        <f t="array" ref="U462">INDEX($C$20:$C$700,MATCH(0,COUNTIF($U$19:U461,$C$20:$C$700),0))</f>
        <v/>
      </c>
      <c r="V462" s="40">
        <f t="shared" si="1"/>
        <v>0</v>
      </c>
      <c r="W462" s="40" t="str">
        <f t="array" ref="W462">INDEX($B$20:$B$49,MATCH(0,COUNTIF($U$19:U461,$C$20:$C$700),0))</f>
        <v/>
      </c>
      <c r="X462" s="40">
        <f t="shared" si="2"/>
        <v>0</v>
      </c>
      <c r="Y462" s="155"/>
      <c r="Z462" s="40" t="str">
        <f t="array" ref="Z462">INDEX($D$20:$D$700,MATCH(0,COUNTIF($Z$19:Z461,$D$20:$D$700),0))</f>
        <v/>
      </c>
      <c r="AA462" s="40">
        <f t="shared" si="3"/>
        <v>0</v>
      </c>
      <c r="AB462" s="40" t="str">
        <f t="array" ref="AB462">INDEX($B$20:$B$49,MATCH(0,COUNTIF($Z$19:Z461,$D$20:$D$700),0))</f>
        <v/>
      </c>
      <c r="AC462" s="40">
        <f t="shared" si="4"/>
        <v>0</v>
      </c>
    </row>
    <row r="463" ht="15.75" customHeight="1">
      <c r="B463" s="170"/>
      <c r="C463" s="170"/>
      <c r="D463" s="163"/>
      <c r="F463" s="92"/>
      <c r="G463" s="47"/>
      <c r="H463" s="47"/>
      <c r="U463" s="40" t="str">
        <f t="array" ref="U463">INDEX($C$20:$C$700,MATCH(0,COUNTIF($U$19:U462,$C$20:$C$700),0))</f>
        <v/>
      </c>
      <c r="V463" s="40">
        <f t="shared" si="1"/>
        <v>0</v>
      </c>
      <c r="W463" s="40" t="str">
        <f t="array" ref="W463">INDEX($B$20:$B$49,MATCH(0,COUNTIF($U$19:U462,$C$20:$C$700),0))</f>
        <v/>
      </c>
      <c r="X463" s="40">
        <f t="shared" si="2"/>
        <v>0</v>
      </c>
      <c r="Y463" s="155"/>
      <c r="Z463" s="40" t="str">
        <f t="array" ref="Z463">INDEX($D$20:$D$700,MATCH(0,COUNTIF($Z$19:Z462,$D$20:$D$700),0))</f>
        <v/>
      </c>
      <c r="AA463" s="40">
        <f t="shared" si="3"/>
        <v>0</v>
      </c>
      <c r="AB463" s="40" t="str">
        <f t="array" ref="AB463">INDEX($B$20:$B$49,MATCH(0,COUNTIF($Z$19:Z462,$D$20:$D$700),0))</f>
        <v/>
      </c>
      <c r="AC463" s="40">
        <f t="shared" si="4"/>
        <v>0</v>
      </c>
    </row>
    <row r="464" ht="15.75" customHeight="1">
      <c r="B464" s="170"/>
      <c r="C464" s="170"/>
      <c r="D464" s="163"/>
      <c r="F464" s="92"/>
      <c r="G464" s="47"/>
      <c r="H464" s="47"/>
      <c r="U464" s="40" t="str">
        <f t="array" ref="U464">INDEX($C$20:$C$700,MATCH(0,COUNTIF($U$19:U463,$C$20:$C$700),0))</f>
        <v/>
      </c>
      <c r="V464" s="40">
        <f t="shared" si="1"/>
        <v>0</v>
      </c>
      <c r="W464" s="40" t="str">
        <f t="array" ref="W464">INDEX($B$20:$B$49,MATCH(0,COUNTIF($U$19:U463,$C$20:$C$700),0))</f>
        <v/>
      </c>
      <c r="X464" s="40">
        <f t="shared" si="2"/>
        <v>0</v>
      </c>
      <c r="Y464" s="155"/>
      <c r="Z464" s="40" t="str">
        <f t="array" ref="Z464">INDEX($D$20:$D$700,MATCH(0,COUNTIF($Z$19:Z463,$D$20:$D$700),0))</f>
        <v/>
      </c>
      <c r="AA464" s="40">
        <f t="shared" si="3"/>
        <v>0</v>
      </c>
      <c r="AB464" s="40" t="str">
        <f t="array" ref="AB464">INDEX($B$20:$B$49,MATCH(0,COUNTIF($Z$19:Z463,$D$20:$D$700),0))</f>
        <v/>
      </c>
      <c r="AC464" s="40">
        <f t="shared" si="4"/>
        <v>0</v>
      </c>
    </row>
    <row r="465" ht="15.75" customHeight="1">
      <c r="B465" s="170"/>
      <c r="C465" s="170"/>
      <c r="D465" s="163"/>
      <c r="F465" s="92"/>
      <c r="G465" s="47"/>
      <c r="H465" s="47"/>
      <c r="U465" s="40" t="str">
        <f t="array" ref="U465">INDEX($C$20:$C$700,MATCH(0,COUNTIF($U$19:U464,$C$20:$C$700),0))</f>
        <v/>
      </c>
      <c r="V465" s="40">
        <f t="shared" si="1"/>
        <v>0</v>
      </c>
      <c r="W465" s="40" t="str">
        <f t="array" ref="W465">INDEX($B$20:$B$49,MATCH(0,COUNTIF($U$19:U464,$C$20:$C$700),0))</f>
        <v/>
      </c>
      <c r="X465" s="40">
        <f t="shared" si="2"/>
        <v>0</v>
      </c>
      <c r="Y465" s="155"/>
      <c r="Z465" s="40" t="str">
        <f t="array" ref="Z465">INDEX($D$20:$D$700,MATCH(0,COUNTIF($Z$19:Z464,$D$20:$D$700),0))</f>
        <v/>
      </c>
      <c r="AA465" s="40">
        <f t="shared" si="3"/>
        <v>0</v>
      </c>
      <c r="AB465" s="40" t="str">
        <f t="array" ref="AB465">INDEX($B$20:$B$49,MATCH(0,COUNTIF($Z$19:Z464,$D$20:$D$700),0))</f>
        <v/>
      </c>
      <c r="AC465" s="40">
        <f t="shared" si="4"/>
        <v>0</v>
      </c>
    </row>
    <row r="466" ht="15.75" customHeight="1">
      <c r="B466" s="170"/>
      <c r="C466" s="170"/>
      <c r="D466" s="163"/>
      <c r="F466" s="92"/>
      <c r="G466" s="47"/>
      <c r="H466" s="47"/>
      <c r="U466" s="40" t="str">
        <f t="array" ref="U466">INDEX($C$20:$C$700,MATCH(0,COUNTIF($U$19:U465,$C$20:$C$700),0))</f>
        <v/>
      </c>
      <c r="V466" s="40">
        <f t="shared" si="1"/>
        <v>0</v>
      </c>
      <c r="W466" s="40" t="str">
        <f t="array" ref="W466">INDEX($B$20:$B$49,MATCH(0,COUNTIF($U$19:U465,$C$20:$C$700),0))</f>
        <v/>
      </c>
      <c r="X466" s="40">
        <f t="shared" si="2"/>
        <v>0</v>
      </c>
      <c r="Y466" s="155"/>
      <c r="Z466" s="40" t="str">
        <f t="array" ref="Z466">INDEX($D$20:$D$700,MATCH(0,COUNTIF($Z$19:Z465,$D$20:$D$700),0))</f>
        <v/>
      </c>
      <c r="AA466" s="40">
        <f t="shared" si="3"/>
        <v>0</v>
      </c>
      <c r="AB466" s="40" t="str">
        <f t="array" ref="AB466">INDEX($B$20:$B$49,MATCH(0,COUNTIF($Z$19:Z465,$D$20:$D$700),0))</f>
        <v/>
      </c>
      <c r="AC466" s="40">
        <f t="shared" si="4"/>
        <v>0</v>
      </c>
    </row>
    <row r="467" ht="15.75" customHeight="1">
      <c r="B467" s="170"/>
      <c r="C467" s="170"/>
      <c r="D467" s="163"/>
      <c r="F467" s="92"/>
      <c r="G467" s="47"/>
      <c r="H467" s="47"/>
      <c r="U467" s="40" t="str">
        <f t="array" ref="U467">INDEX($C$20:$C$700,MATCH(0,COUNTIF($U$19:U466,$C$20:$C$700),0))</f>
        <v/>
      </c>
      <c r="V467" s="40">
        <f t="shared" si="1"/>
        <v>0</v>
      </c>
      <c r="W467" s="40" t="str">
        <f t="array" ref="W467">INDEX($B$20:$B$49,MATCH(0,COUNTIF($U$19:U466,$C$20:$C$700),0))</f>
        <v/>
      </c>
      <c r="X467" s="40">
        <f t="shared" si="2"/>
        <v>0</v>
      </c>
      <c r="Y467" s="155"/>
      <c r="Z467" s="40" t="str">
        <f t="array" ref="Z467">INDEX($D$20:$D$700,MATCH(0,COUNTIF($Z$19:Z466,$D$20:$D$700),0))</f>
        <v/>
      </c>
      <c r="AA467" s="40">
        <f t="shared" si="3"/>
        <v>0</v>
      </c>
      <c r="AB467" s="40" t="str">
        <f t="array" ref="AB467">INDEX($B$20:$B$49,MATCH(0,COUNTIF($Z$19:Z466,$D$20:$D$700),0))</f>
        <v/>
      </c>
      <c r="AC467" s="40">
        <f t="shared" si="4"/>
        <v>0</v>
      </c>
    </row>
    <row r="468" ht="15.75" customHeight="1">
      <c r="B468" s="170"/>
      <c r="C468" s="170"/>
      <c r="D468" s="163"/>
      <c r="F468" s="92"/>
      <c r="G468" s="47"/>
      <c r="H468" s="47"/>
      <c r="U468" s="40" t="str">
        <f t="array" ref="U468">INDEX($C$20:$C$700,MATCH(0,COUNTIF($U$19:U467,$C$20:$C$700),0))</f>
        <v/>
      </c>
      <c r="V468" s="40">
        <f t="shared" si="1"/>
        <v>0</v>
      </c>
      <c r="W468" s="40" t="str">
        <f t="array" ref="W468">INDEX($B$20:$B$49,MATCH(0,COUNTIF($U$19:U467,$C$20:$C$700),0))</f>
        <v/>
      </c>
      <c r="X468" s="40">
        <f t="shared" si="2"/>
        <v>0</v>
      </c>
      <c r="Y468" s="155"/>
      <c r="Z468" s="40" t="str">
        <f t="array" ref="Z468">INDEX($D$20:$D$700,MATCH(0,COUNTIF($Z$19:Z467,$D$20:$D$700),0))</f>
        <v/>
      </c>
      <c r="AA468" s="40">
        <f t="shared" si="3"/>
        <v>0</v>
      </c>
      <c r="AB468" s="40" t="str">
        <f t="array" ref="AB468">INDEX($B$20:$B$49,MATCH(0,COUNTIF($Z$19:Z467,$D$20:$D$700),0))</f>
        <v/>
      </c>
      <c r="AC468" s="40">
        <f t="shared" si="4"/>
        <v>0</v>
      </c>
    </row>
    <row r="469" ht="15.75" customHeight="1">
      <c r="B469" s="170"/>
      <c r="C469" s="170"/>
      <c r="D469" s="163"/>
      <c r="F469" s="92"/>
      <c r="G469" s="47"/>
      <c r="H469" s="47"/>
      <c r="U469" s="40" t="str">
        <f t="array" ref="U469">INDEX($C$20:$C$700,MATCH(0,COUNTIF($U$19:U468,$C$20:$C$700),0))</f>
        <v/>
      </c>
      <c r="V469" s="40">
        <f t="shared" si="1"/>
        <v>0</v>
      </c>
      <c r="W469" s="40" t="str">
        <f t="array" ref="W469">INDEX($B$20:$B$49,MATCH(0,COUNTIF($U$19:U468,$C$20:$C$700),0))</f>
        <v/>
      </c>
      <c r="X469" s="40">
        <f t="shared" si="2"/>
        <v>0</v>
      </c>
      <c r="Y469" s="155"/>
      <c r="Z469" s="40" t="str">
        <f t="array" ref="Z469">INDEX($D$20:$D$700,MATCH(0,COUNTIF($Z$19:Z468,$D$20:$D$700),0))</f>
        <v/>
      </c>
      <c r="AA469" s="40">
        <f t="shared" si="3"/>
        <v>0</v>
      </c>
      <c r="AB469" s="40" t="str">
        <f t="array" ref="AB469">INDEX($B$20:$B$49,MATCH(0,COUNTIF($Z$19:Z468,$D$20:$D$700),0))</f>
        <v/>
      </c>
      <c r="AC469" s="40">
        <f t="shared" si="4"/>
        <v>0</v>
      </c>
    </row>
    <row r="470" ht="15.75" customHeight="1">
      <c r="B470" s="170"/>
      <c r="C470" s="170"/>
      <c r="D470" s="163"/>
      <c r="F470" s="92"/>
      <c r="G470" s="47"/>
      <c r="H470" s="47"/>
      <c r="U470" s="40" t="str">
        <f t="array" ref="U470">INDEX($C$20:$C$700,MATCH(0,COUNTIF($U$19:U469,$C$20:$C$700),0))</f>
        <v/>
      </c>
      <c r="V470" s="40">
        <f t="shared" si="1"/>
        <v>0</v>
      </c>
      <c r="W470" s="40" t="str">
        <f t="array" ref="W470">INDEX($B$20:$B$49,MATCH(0,COUNTIF($U$19:U469,$C$20:$C$700),0))</f>
        <v/>
      </c>
      <c r="X470" s="40">
        <f t="shared" si="2"/>
        <v>0</v>
      </c>
      <c r="Y470" s="155"/>
      <c r="Z470" s="40" t="str">
        <f t="array" ref="Z470">INDEX($D$20:$D$700,MATCH(0,COUNTIF($Z$19:Z469,$D$20:$D$700),0))</f>
        <v/>
      </c>
      <c r="AA470" s="40">
        <f t="shared" si="3"/>
        <v>0</v>
      </c>
      <c r="AB470" s="40" t="str">
        <f t="array" ref="AB470">INDEX($B$20:$B$49,MATCH(0,COUNTIF($Z$19:Z469,$D$20:$D$700),0))</f>
        <v/>
      </c>
      <c r="AC470" s="40">
        <f t="shared" si="4"/>
        <v>0</v>
      </c>
    </row>
    <row r="471" ht="15.75" customHeight="1">
      <c r="B471" s="170"/>
      <c r="C471" s="170"/>
      <c r="D471" s="163"/>
      <c r="F471" s="92"/>
      <c r="G471" s="47"/>
      <c r="H471" s="47"/>
      <c r="U471" s="40" t="str">
        <f t="array" ref="U471">INDEX($C$20:$C$700,MATCH(0,COUNTIF($U$19:U470,$C$20:$C$700),0))</f>
        <v/>
      </c>
      <c r="V471" s="40">
        <f t="shared" si="1"/>
        <v>0</v>
      </c>
      <c r="W471" s="40" t="str">
        <f t="array" ref="W471">INDEX($B$20:$B$49,MATCH(0,COUNTIF($U$19:U470,$C$20:$C$700),0))</f>
        <v/>
      </c>
      <c r="X471" s="40">
        <f t="shared" si="2"/>
        <v>0</v>
      </c>
      <c r="Y471" s="155"/>
      <c r="Z471" s="40" t="str">
        <f t="array" ref="Z471">INDEX($D$20:$D$700,MATCH(0,COUNTIF($Z$19:Z470,$D$20:$D$700),0))</f>
        <v/>
      </c>
      <c r="AA471" s="40">
        <f t="shared" si="3"/>
        <v>0</v>
      </c>
      <c r="AB471" s="40" t="str">
        <f t="array" ref="AB471">INDEX($B$20:$B$49,MATCH(0,COUNTIF($Z$19:Z470,$D$20:$D$700),0))</f>
        <v/>
      </c>
      <c r="AC471" s="40">
        <f t="shared" si="4"/>
        <v>0</v>
      </c>
    </row>
    <row r="472" ht="15.75" customHeight="1">
      <c r="B472" s="170"/>
      <c r="C472" s="170"/>
      <c r="D472" s="163"/>
      <c r="F472" s="92"/>
      <c r="G472" s="47"/>
      <c r="H472" s="47"/>
      <c r="U472" s="40" t="str">
        <f t="array" ref="U472">INDEX($C$20:$C$700,MATCH(0,COUNTIF($U$19:U471,$C$20:$C$700),0))</f>
        <v/>
      </c>
      <c r="V472" s="40">
        <f t="shared" si="1"/>
        <v>0</v>
      </c>
      <c r="W472" s="40" t="str">
        <f t="array" ref="W472">INDEX($B$20:$B$49,MATCH(0,COUNTIF($U$19:U471,$C$20:$C$700),0))</f>
        <v/>
      </c>
      <c r="X472" s="40">
        <f t="shared" si="2"/>
        <v>0</v>
      </c>
      <c r="Y472" s="155"/>
      <c r="Z472" s="40" t="str">
        <f t="array" ref="Z472">INDEX($D$20:$D$700,MATCH(0,COUNTIF($Z$19:Z471,$D$20:$D$700),0))</f>
        <v/>
      </c>
      <c r="AA472" s="40">
        <f t="shared" si="3"/>
        <v>0</v>
      </c>
      <c r="AB472" s="40" t="str">
        <f t="array" ref="AB472">INDEX($B$20:$B$49,MATCH(0,COUNTIF($Z$19:Z471,$D$20:$D$700),0))</f>
        <v/>
      </c>
      <c r="AC472" s="40">
        <f t="shared" si="4"/>
        <v>0</v>
      </c>
    </row>
    <row r="473" ht="15.75" customHeight="1">
      <c r="B473" s="170"/>
      <c r="C473" s="170"/>
      <c r="D473" s="163"/>
      <c r="F473" s="92"/>
      <c r="G473" s="47"/>
      <c r="H473" s="47"/>
      <c r="U473" s="40" t="str">
        <f t="array" ref="U473">INDEX($C$20:$C$700,MATCH(0,COUNTIF($U$19:U472,$C$20:$C$700),0))</f>
        <v/>
      </c>
      <c r="V473" s="40">
        <f t="shared" si="1"/>
        <v>0</v>
      </c>
      <c r="W473" s="40" t="str">
        <f t="array" ref="W473">INDEX($B$20:$B$49,MATCH(0,COUNTIF($U$19:U472,$C$20:$C$700),0))</f>
        <v/>
      </c>
      <c r="X473" s="40">
        <f t="shared" si="2"/>
        <v>0</v>
      </c>
      <c r="Y473" s="155"/>
      <c r="Z473" s="40" t="str">
        <f t="array" ref="Z473">INDEX($D$20:$D$700,MATCH(0,COUNTIF($Z$19:Z472,$D$20:$D$700),0))</f>
        <v/>
      </c>
      <c r="AA473" s="40">
        <f t="shared" si="3"/>
        <v>0</v>
      </c>
      <c r="AB473" s="40" t="str">
        <f t="array" ref="AB473">INDEX($B$20:$B$49,MATCH(0,COUNTIF($Z$19:Z472,$D$20:$D$700),0))</f>
        <v/>
      </c>
      <c r="AC473" s="40">
        <f t="shared" si="4"/>
        <v>0</v>
      </c>
    </row>
    <row r="474" ht="15.75" customHeight="1">
      <c r="B474" s="170"/>
      <c r="C474" s="170"/>
      <c r="D474" s="163"/>
      <c r="F474" s="92"/>
      <c r="G474" s="47"/>
      <c r="H474" s="47"/>
      <c r="U474" s="40" t="str">
        <f t="array" ref="U474">INDEX($C$20:$C$700,MATCH(0,COUNTIF($U$19:U473,$C$20:$C$700),0))</f>
        <v/>
      </c>
      <c r="V474" s="40">
        <f t="shared" si="1"/>
        <v>0</v>
      </c>
      <c r="W474" s="40" t="str">
        <f t="array" ref="W474">INDEX($B$20:$B$49,MATCH(0,COUNTIF($U$19:U473,$C$20:$C$700),0))</f>
        <v/>
      </c>
      <c r="X474" s="40">
        <f t="shared" si="2"/>
        <v>0</v>
      </c>
      <c r="Y474" s="155"/>
      <c r="Z474" s="40" t="str">
        <f t="array" ref="Z474">INDEX($D$20:$D$700,MATCH(0,COUNTIF($Z$19:Z473,$D$20:$D$700),0))</f>
        <v/>
      </c>
      <c r="AA474" s="40">
        <f t="shared" si="3"/>
        <v>0</v>
      </c>
      <c r="AB474" s="40" t="str">
        <f t="array" ref="AB474">INDEX($B$20:$B$49,MATCH(0,COUNTIF($Z$19:Z473,$D$20:$D$700),0))</f>
        <v/>
      </c>
      <c r="AC474" s="40">
        <f t="shared" si="4"/>
        <v>0</v>
      </c>
    </row>
    <row r="475" ht="15.75" customHeight="1">
      <c r="B475" s="170"/>
      <c r="C475" s="170"/>
      <c r="D475" s="163"/>
      <c r="F475" s="92"/>
      <c r="G475" s="47"/>
      <c r="H475" s="47"/>
      <c r="U475" s="40" t="str">
        <f t="array" ref="U475">INDEX($C$20:$C$700,MATCH(0,COUNTIF($U$19:U474,$C$20:$C$700),0))</f>
        <v/>
      </c>
      <c r="V475" s="40">
        <f t="shared" si="1"/>
        <v>0</v>
      </c>
      <c r="W475" s="40" t="str">
        <f t="array" ref="W475">INDEX($B$20:$B$49,MATCH(0,COUNTIF($U$19:U474,$C$20:$C$700),0))</f>
        <v/>
      </c>
      <c r="X475" s="40">
        <f t="shared" si="2"/>
        <v>0</v>
      </c>
      <c r="Y475" s="155"/>
      <c r="Z475" s="40" t="str">
        <f t="array" ref="Z475">INDEX($D$20:$D$700,MATCH(0,COUNTIF($Z$19:Z474,$D$20:$D$700),0))</f>
        <v/>
      </c>
      <c r="AA475" s="40">
        <f t="shared" si="3"/>
        <v>0</v>
      </c>
      <c r="AB475" s="40" t="str">
        <f t="array" ref="AB475">INDEX($B$20:$B$49,MATCH(0,COUNTIF($Z$19:Z474,$D$20:$D$700),0))</f>
        <v/>
      </c>
      <c r="AC475" s="40">
        <f t="shared" si="4"/>
        <v>0</v>
      </c>
    </row>
    <row r="476" ht="15.75" customHeight="1">
      <c r="B476" s="170"/>
      <c r="C476" s="170"/>
      <c r="D476" s="163"/>
      <c r="F476" s="92"/>
      <c r="G476" s="47"/>
      <c r="H476" s="47"/>
      <c r="U476" s="40" t="str">
        <f t="array" ref="U476">INDEX($C$20:$C$700,MATCH(0,COUNTIF($U$19:U475,$C$20:$C$700),0))</f>
        <v/>
      </c>
      <c r="V476" s="40">
        <f t="shared" si="1"/>
        <v>0</v>
      </c>
      <c r="W476" s="40" t="str">
        <f t="array" ref="W476">INDEX($B$20:$B$49,MATCH(0,COUNTIF($U$19:U475,$C$20:$C$700),0))</f>
        <v/>
      </c>
      <c r="X476" s="40">
        <f t="shared" si="2"/>
        <v>0</v>
      </c>
      <c r="Y476" s="155"/>
      <c r="Z476" s="40" t="str">
        <f t="array" ref="Z476">INDEX($D$20:$D$700,MATCH(0,COUNTIF($Z$19:Z475,$D$20:$D$700),0))</f>
        <v/>
      </c>
      <c r="AA476" s="40">
        <f t="shared" si="3"/>
        <v>0</v>
      </c>
      <c r="AB476" s="40" t="str">
        <f t="array" ref="AB476">INDEX($B$20:$B$49,MATCH(0,COUNTIF($Z$19:Z475,$D$20:$D$700),0))</f>
        <v/>
      </c>
      <c r="AC476" s="40">
        <f t="shared" si="4"/>
        <v>0</v>
      </c>
    </row>
    <row r="477" ht="15.75" customHeight="1">
      <c r="B477" s="170"/>
      <c r="C477" s="170"/>
      <c r="D477" s="163"/>
      <c r="F477" s="92"/>
      <c r="G477" s="47"/>
      <c r="H477" s="47"/>
      <c r="U477" s="40" t="str">
        <f t="array" ref="U477">INDEX($C$20:$C$700,MATCH(0,COUNTIF($U$19:U476,$C$20:$C$700),0))</f>
        <v/>
      </c>
      <c r="V477" s="40">
        <f t="shared" si="1"/>
        <v>0</v>
      </c>
      <c r="W477" s="40" t="str">
        <f t="array" ref="W477">INDEX($B$20:$B$49,MATCH(0,COUNTIF($U$19:U476,$C$20:$C$700),0))</f>
        <v/>
      </c>
      <c r="X477" s="40">
        <f t="shared" si="2"/>
        <v>0</v>
      </c>
      <c r="Y477" s="155"/>
      <c r="Z477" s="40" t="str">
        <f t="array" ref="Z477">INDEX($D$20:$D$700,MATCH(0,COUNTIF($Z$19:Z476,$D$20:$D$700),0))</f>
        <v/>
      </c>
      <c r="AA477" s="40">
        <f t="shared" si="3"/>
        <v>0</v>
      </c>
      <c r="AB477" s="40" t="str">
        <f t="array" ref="AB477">INDEX($B$20:$B$49,MATCH(0,COUNTIF($Z$19:Z476,$D$20:$D$700),0))</f>
        <v/>
      </c>
      <c r="AC477" s="40">
        <f t="shared" si="4"/>
        <v>0</v>
      </c>
    </row>
    <row r="478" ht="15.75" customHeight="1">
      <c r="B478" s="170"/>
      <c r="C478" s="170"/>
      <c r="D478" s="163"/>
      <c r="F478" s="92"/>
      <c r="G478" s="47"/>
      <c r="H478" s="47"/>
      <c r="U478" s="40" t="str">
        <f t="array" ref="U478">INDEX($C$20:$C$700,MATCH(0,COUNTIF($U$19:U477,$C$20:$C$700),0))</f>
        <v/>
      </c>
      <c r="V478" s="40">
        <f t="shared" si="1"/>
        <v>0</v>
      </c>
      <c r="W478" s="40" t="str">
        <f t="array" ref="W478">INDEX($B$20:$B$49,MATCH(0,COUNTIF($U$19:U477,$C$20:$C$700),0))</f>
        <v/>
      </c>
      <c r="X478" s="40">
        <f t="shared" si="2"/>
        <v>0</v>
      </c>
      <c r="Y478" s="155"/>
      <c r="Z478" s="40" t="str">
        <f t="array" ref="Z478">INDEX($D$20:$D$700,MATCH(0,COUNTIF($Z$19:Z477,$D$20:$D$700),0))</f>
        <v/>
      </c>
      <c r="AA478" s="40">
        <f t="shared" si="3"/>
        <v>0</v>
      </c>
      <c r="AB478" s="40" t="str">
        <f t="array" ref="AB478">INDEX($B$20:$B$49,MATCH(0,COUNTIF($Z$19:Z477,$D$20:$D$700),0))</f>
        <v/>
      </c>
      <c r="AC478" s="40">
        <f t="shared" si="4"/>
        <v>0</v>
      </c>
    </row>
    <row r="479" ht="15.75" customHeight="1">
      <c r="B479" s="170"/>
      <c r="C479" s="170"/>
      <c r="D479" s="163"/>
      <c r="F479" s="92"/>
      <c r="G479" s="47"/>
      <c r="H479" s="47"/>
      <c r="U479" s="40" t="str">
        <f t="array" ref="U479">INDEX($C$20:$C$700,MATCH(0,COUNTIF($U$19:U478,$C$20:$C$700),0))</f>
        <v/>
      </c>
      <c r="V479" s="40">
        <f t="shared" si="1"/>
        <v>0</v>
      </c>
      <c r="W479" s="40" t="str">
        <f t="array" ref="W479">INDEX($B$20:$B$49,MATCH(0,COUNTIF($U$19:U478,$C$20:$C$700),0))</f>
        <v/>
      </c>
      <c r="X479" s="40">
        <f t="shared" si="2"/>
        <v>0</v>
      </c>
      <c r="Y479" s="155"/>
      <c r="Z479" s="40" t="str">
        <f t="array" ref="Z479">INDEX($D$20:$D$700,MATCH(0,COUNTIF($Z$19:Z478,$D$20:$D$700),0))</f>
        <v/>
      </c>
      <c r="AA479" s="40">
        <f t="shared" si="3"/>
        <v>0</v>
      </c>
      <c r="AB479" s="40" t="str">
        <f t="array" ref="AB479">INDEX($B$20:$B$49,MATCH(0,COUNTIF($Z$19:Z478,$D$20:$D$700),0))</f>
        <v/>
      </c>
      <c r="AC479" s="40">
        <f t="shared" si="4"/>
        <v>0</v>
      </c>
    </row>
    <row r="480" ht="15.75" customHeight="1">
      <c r="B480" s="170"/>
      <c r="C480" s="170"/>
      <c r="D480" s="163"/>
      <c r="F480" s="92"/>
      <c r="G480" s="47"/>
      <c r="H480" s="47"/>
      <c r="U480" s="40" t="str">
        <f t="array" ref="U480">INDEX($C$20:$C$700,MATCH(0,COUNTIF($U$19:U479,$C$20:$C$700),0))</f>
        <v/>
      </c>
      <c r="V480" s="40">
        <f t="shared" si="1"/>
        <v>0</v>
      </c>
      <c r="W480" s="40" t="str">
        <f t="array" ref="W480">INDEX($B$20:$B$49,MATCH(0,COUNTIF($U$19:U479,$C$20:$C$700),0))</f>
        <v/>
      </c>
      <c r="X480" s="40">
        <f t="shared" si="2"/>
        <v>0</v>
      </c>
      <c r="Y480" s="155"/>
      <c r="Z480" s="40" t="str">
        <f t="array" ref="Z480">INDEX($D$20:$D$700,MATCH(0,COUNTIF($Z$19:Z479,$D$20:$D$700),0))</f>
        <v/>
      </c>
      <c r="AA480" s="40">
        <f t="shared" si="3"/>
        <v>0</v>
      </c>
      <c r="AB480" s="40" t="str">
        <f t="array" ref="AB480">INDEX($B$20:$B$49,MATCH(0,COUNTIF($Z$19:Z479,$D$20:$D$700),0))</f>
        <v/>
      </c>
      <c r="AC480" s="40">
        <f t="shared" si="4"/>
        <v>0</v>
      </c>
    </row>
    <row r="481" ht="15.75" customHeight="1">
      <c r="B481" s="170"/>
      <c r="C481" s="170"/>
      <c r="D481" s="163"/>
      <c r="F481" s="92"/>
      <c r="G481" s="47"/>
      <c r="H481" s="47"/>
      <c r="U481" s="40" t="str">
        <f t="array" ref="U481">INDEX($C$20:$C$700,MATCH(0,COUNTIF($U$19:U480,$C$20:$C$700),0))</f>
        <v/>
      </c>
      <c r="V481" s="40">
        <f t="shared" si="1"/>
        <v>0</v>
      </c>
      <c r="W481" s="40" t="str">
        <f t="array" ref="W481">INDEX($B$20:$B$49,MATCH(0,COUNTIF($U$19:U480,$C$20:$C$700),0))</f>
        <v/>
      </c>
      <c r="X481" s="40">
        <f t="shared" si="2"/>
        <v>0</v>
      </c>
      <c r="Y481" s="155"/>
      <c r="Z481" s="40" t="str">
        <f t="array" ref="Z481">INDEX($D$20:$D$700,MATCH(0,COUNTIF($Z$19:Z480,$D$20:$D$700),0))</f>
        <v/>
      </c>
      <c r="AA481" s="40">
        <f t="shared" si="3"/>
        <v>0</v>
      </c>
      <c r="AB481" s="40" t="str">
        <f t="array" ref="AB481">INDEX($B$20:$B$49,MATCH(0,COUNTIF($Z$19:Z480,$D$20:$D$700),0))</f>
        <v/>
      </c>
      <c r="AC481" s="40">
        <f t="shared" si="4"/>
        <v>0</v>
      </c>
    </row>
    <row r="482" ht="15.75" customHeight="1">
      <c r="B482" s="170"/>
      <c r="C482" s="170"/>
      <c r="D482" s="163"/>
      <c r="F482" s="92"/>
      <c r="G482" s="47"/>
      <c r="H482" s="47"/>
      <c r="U482" s="40" t="str">
        <f t="array" ref="U482">INDEX($C$20:$C$700,MATCH(0,COUNTIF($U$19:U481,$C$20:$C$700),0))</f>
        <v/>
      </c>
      <c r="V482" s="40">
        <f t="shared" si="1"/>
        <v>0</v>
      </c>
      <c r="W482" s="40" t="str">
        <f t="array" ref="W482">INDEX($B$20:$B$49,MATCH(0,COUNTIF($U$19:U481,$C$20:$C$700),0))</f>
        <v/>
      </c>
      <c r="X482" s="40">
        <f t="shared" si="2"/>
        <v>0</v>
      </c>
      <c r="Y482" s="155"/>
      <c r="Z482" s="40" t="str">
        <f t="array" ref="Z482">INDEX($D$20:$D$700,MATCH(0,COUNTIF($Z$19:Z481,$D$20:$D$700),0))</f>
        <v/>
      </c>
      <c r="AA482" s="40">
        <f t="shared" si="3"/>
        <v>0</v>
      </c>
      <c r="AB482" s="40" t="str">
        <f t="array" ref="AB482">INDEX($B$20:$B$49,MATCH(0,COUNTIF($Z$19:Z481,$D$20:$D$700),0))</f>
        <v/>
      </c>
      <c r="AC482" s="40">
        <f t="shared" si="4"/>
        <v>0</v>
      </c>
    </row>
    <row r="483" ht="15.75" customHeight="1">
      <c r="B483" s="170"/>
      <c r="C483" s="170"/>
      <c r="D483" s="163"/>
      <c r="F483" s="92"/>
      <c r="G483" s="47"/>
      <c r="H483" s="47"/>
      <c r="U483" s="40" t="str">
        <f t="array" ref="U483">INDEX($C$20:$C$700,MATCH(0,COUNTIF($U$19:U482,$C$20:$C$700),0))</f>
        <v/>
      </c>
      <c r="V483" s="40">
        <f t="shared" si="1"/>
        <v>0</v>
      </c>
      <c r="W483" s="40" t="str">
        <f t="array" ref="W483">INDEX($B$20:$B$49,MATCH(0,COUNTIF($U$19:U482,$C$20:$C$700),0))</f>
        <v/>
      </c>
      <c r="X483" s="40">
        <f t="shared" si="2"/>
        <v>0</v>
      </c>
      <c r="Y483" s="155"/>
      <c r="Z483" s="40" t="str">
        <f t="array" ref="Z483">INDEX($D$20:$D$700,MATCH(0,COUNTIF($Z$19:Z482,$D$20:$D$700),0))</f>
        <v/>
      </c>
      <c r="AA483" s="40">
        <f t="shared" si="3"/>
        <v>0</v>
      </c>
      <c r="AB483" s="40" t="str">
        <f t="array" ref="AB483">INDEX($B$20:$B$49,MATCH(0,COUNTIF($Z$19:Z482,$D$20:$D$700),0))</f>
        <v/>
      </c>
      <c r="AC483" s="40">
        <f t="shared" si="4"/>
        <v>0</v>
      </c>
    </row>
    <row r="484" ht="15.75" customHeight="1">
      <c r="B484" s="170"/>
      <c r="C484" s="170"/>
      <c r="D484" s="163"/>
      <c r="F484" s="92"/>
      <c r="G484" s="47"/>
      <c r="H484" s="47"/>
      <c r="U484" s="40" t="str">
        <f t="array" ref="U484">INDEX($C$20:$C$700,MATCH(0,COUNTIF($U$19:U483,$C$20:$C$700),0))</f>
        <v/>
      </c>
      <c r="V484" s="40">
        <f t="shared" si="1"/>
        <v>0</v>
      </c>
      <c r="W484" s="40" t="str">
        <f t="array" ref="W484">INDEX($B$20:$B$49,MATCH(0,COUNTIF($U$19:U483,$C$20:$C$700),0))</f>
        <v/>
      </c>
      <c r="X484" s="40">
        <f t="shared" si="2"/>
        <v>0</v>
      </c>
      <c r="Y484" s="155"/>
      <c r="Z484" s="40" t="str">
        <f t="array" ref="Z484">INDEX($D$20:$D$700,MATCH(0,COUNTIF($Z$19:Z483,$D$20:$D$700),0))</f>
        <v/>
      </c>
      <c r="AA484" s="40">
        <f t="shared" si="3"/>
        <v>0</v>
      </c>
      <c r="AB484" s="40" t="str">
        <f t="array" ref="AB484">INDEX($B$20:$B$49,MATCH(0,COUNTIF($Z$19:Z483,$D$20:$D$700),0))</f>
        <v/>
      </c>
      <c r="AC484" s="40">
        <f t="shared" si="4"/>
        <v>0</v>
      </c>
    </row>
    <row r="485" ht="15.75" customHeight="1">
      <c r="B485" s="170"/>
      <c r="C485" s="170"/>
      <c r="D485" s="163"/>
      <c r="F485" s="92"/>
      <c r="G485" s="47"/>
      <c r="H485" s="47"/>
      <c r="U485" s="40" t="str">
        <f t="array" ref="U485">INDEX($C$20:$C$700,MATCH(0,COUNTIF($U$19:U484,$C$20:$C$700),0))</f>
        <v/>
      </c>
      <c r="V485" s="40">
        <f t="shared" si="1"/>
        <v>0</v>
      </c>
      <c r="W485" s="40" t="str">
        <f t="array" ref="W485">INDEX($B$20:$B$49,MATCH(0,COUNTIF($U$19:U484,$C$20:$C$700),0))</f>
        <v/>
      </c>
      <c r="X485" s="40">
        <f t="shared" si="2"/>
        <v>0</v>
      </c>
      <c r="Y485" s="155"/>
      <c r="Z485" s="40" t="str">
        <f t="array" ref="Z485">INDEX($D$20:$D$700,MATCH(0,COUNTIF($Z$19:Z484,$D$20:$D$700),0))</f>
        <v/>
      </c>
      <c r="AA485" s="40">
        <f t="shared" si="3"/>
        <v>0</v>
      </c>
      <c r="AB485" s="40" t="str">
        <f t="array" ref="AB485">INDEX($B$20:$B$49,MATCH(0,COUNTIF($Z$19:Z484,$D$20:$D$700),0))</f>
        <v/>
      </c>
      <c r="AC485" s="40">
        <f t="shared" si="4"/>
        <v>0</v>
      </c>
    </row>
    <row r="486" ht="15.75" customHeight="1">
      <c r="B486" s="170"/>
      <c r="C486" s="170"/>
      <c r="D486" s="163"/>
      <c r="F486" s="92"/>
      <c r="G486" s="47"/>
      <c r="H486" s="47"/>
      <c r="U486" s="40" t="str">
        <f t="array" ref="U486">INDEX($C$20:$C$700,MATCH(0,COUNTIF($U$19:U485,$C$20:$C$700),0))</f>
        <v/>
      </c>
      <c r="V486" s="40">
        <f t="shared" si="1"/>
        <v>0</v>
      </c>
      <c r="W486" s="40" t="str">
        <f t="array" ref="W486">INDEX($B$20:$B$49,MATCH(0,COUNTIF($U$19:U485,$C$20:$C$700),0))</f>
        <v/>
      </c>
      <c r="X486" s="40">
        <f t="shared" si="2"/>
        <v>0</v>
      </c>
      <c r="Y486" s="155"/>
      <c r="Z486" s="40" t="str">
        <f t="array" ref="Z486">INDEX($D$20:$D$700,MATCH(0,COUNTIF($Z$19:Z485,$D$20:$D$700),0))</f>
        <v/>
      </c>
      <c r="AA486" s="40">
        <f t="shared" si="3"/>
        <v>0</v>
      </c>
      <c r="AB486" s="40" t="str">
        <f t="array" ref="AB486">INDEX($B$20:$B$49,MATCH(0,COUNTIF($Z$19:Z485,$D$20:$D$700),0))</f>
        <v/>
      </c>
      <c r="AC486" s="40">
        <f t="shared" si="4"/>
        <v>0</v>
      </c>
    </row>
    <row r="487" ht="15.75" customHeight="1">
      <c r="B487" s="170"/>
      <c r="C487" s="170"/>
      <c r="D487" s="163"/>
      <c r="F487" s="92"/>
      <c r="G487" s="47"/>
      <c r="H487" s="47"/>
      <c r="U487" s="40" t="str">
        <f t="array" ref="U487">INDEX($C$20:$C$700,MATCH(0,COUNTIF($U$19:U486,$C$20:$C$700),0))</f>
        <v/>
      </c>
      <c r="V487" s="40">
        <f t="shared" si="1"/>
        <v>0</v>
      </c>
      <c r="W487" s="40" t="str">
        <f t="array" ref="W487">INDEX($B$20:$B$49,MATCH(0,COUNTIF($U$19:U486,$C$20:$C$700),0))</f>
        <v/>
      </c>
      <c r="X487" s="40">
        <f t="shared" si="2"/>
        <v>0</v>
      </c>
      <c r="Y487" s="155"/>
      <c r="Z487" s="40" t="str">
        <f t="array" ref="Z487">INDEX($D$20:$D$700,MATCH(0,COUNTIF($Z$19:Z486,$D$20:$D$700),0))</f>
        <v/>
      </c>
      <c r="AA487" s="40">
        <f t="shared" si="3"/>
        <v>0</v>
      </c>
      <c r="AB487" s="40" t="str">
        <f t="array" ref="AB487">INDEX($B$20:$B$49,MATCH(0,COUNTIF($Z$19:Z486,$D$20:$D$700),0))</f>
        <v/>
      </c>
      <c r="AC487" s="40">
        <f t="shared" si="4"/>
        <v>0</v>
      </c>
    </row>
    <row r="488" ht="15.75" customHeight="1">
      <c r="B488" s="170"/>
      <c r="C488" s="170"/>
      <c r="D488" s="163"/>
      <c r="F488" s="92"/>
      <c r="G488" s="47"/>
      <c r="H488" s="47"/>
      <c r="U488" s="40" t="str">
        <f t="array" ref="U488">INDEX($C$20:$C$700,MATCH(0,COUNTIF($U$19:U487,$C$20:$C$700),0))</f>
        <v/>
      </c>
      <c r="V488" s="40">
        <f t="shared" si="1"/>
        <v>0</v>
      </c>
      <c r="W488" s="40" t="str">
        <f t="array" ref="W488">INDEX($B$20:$B$49,MATCH(0,COUNTIF($U$19:U487,$C$20:$C$700),0))</f>
        <v/>
      </c>
      <c r="X488" s="40">
        <f t="shared" si="2"/>
        <v>0</v>
      </c>
      <c r="Y488" s="155"/>
      <c r="Z488" s="40" t="str">
        <f t="array" ref="Z488">INDEX($D$20:$D$700,MATCH(0,COUNTIF($Z$19:Z487,$D$20:$D$700),0))</f>
        <v/>
      </c>
      <c r="AA488" s="40">
        <f t="shared" si="3"/>
        <v>0</v>
      </c>
      <c r="AB488" s="40" t="str">
        <f t="array" ref="AB488">INDEX($B$20:$B$49,MATCH(0,COUNTIF($Z$19:Z487,$D$20:$D$700),0))</f>
        <v/>
      </c>
      <c r="AC488" s="40">
        <f t="shared" si="4"/>
        <v>0</v>
      </c>
    </row>
    <row r="489" ht="15.75" customHeight="1">
      <c r="B489" s="170"/>
      <c r="C489" s="170"/>
      <c r="D489" s="163"/>
      <c r="F489" s="92"/>
      <c r="G489" s="47"/>
      <c r="H489" s="47"/>
      <c r="U489" s="40" t="str">
        <f t="array" ref="U489">INDEX($C$20:$C$700,MATCH(0,COUNTIF($U$19:U488,$C$20:$C$700),0))</f>
        <v/>
      </c>
      <c r="V489" s="40">
        <f t="shared" si="1"/>
        <v>0</v>
      </c>
      <c r="W489" s="40" t="str">
        <f t="array" ref="W489">INDEX($B$20:$B$49,MATCH(0,COUNTIF($U$19:U488,$C$20:$C$700),0))</f>
        <v/>
      </c>
      <c r="X489" s="40">
        <f t="shared" si="2"/>
        <v>0</v>
      </c>
      <c r="Y489" s="155"/>
      <c r="Z489" s="40" t="str">
        <f t="array" ref="Z489">INDEX($D$20:$D$700,MATCH(0,COUNTIF($Z$19:Z488,$D$20:$D$700),0))</f>
        <v/>
      </c>
      <c r="AA489" s="40">
        <f t="shared" si="3"/>
        <v>0</v>
      </c>
      <c r="AB489" s="40" t="str">
        <f t="array" ref="AB489">INDEX($B$20:$B$49,MATCH(0,COUNTIF($Z$19:Z488,$D$20:$D$700),0))</f>
        <v/>
      </c>
      <c r="AC489" s="40">
        <f t="shared" si="4"/>
        <v>0</v>
      </c>
    </row>
    <row r="490" ht="15.75" customHeight="1">
      <c r="B490" s="170"/>
      <c r="C490" s="170"/>
      <c r="D490" s="163"/>
      <c r="F490" s="92"/>
      <c r="G490" s="47"/>
      <c r="H490" s="47"/>
      <c r="U490" s="40" t="str">
        <f t="array" ref="U490">INDEX($C$20:$C$700,MATCH(0,COUNTIF($U$19:U489,$C$20:$C$700),0))</f>
        <v/>
      </c>
      <c r="V490" s="40">
        <f t="shared" si="1"/>
        <v>0</v>
      </c>
      <c r="W490" s="40" t="str">
        <f t="array" ref="W490">INDEX($B$20:$B$49,MATCH(0,COUNTIF($U$19:U489,$C$20:$C$700),0))</f>
        <v/>
      </c>
      <c r="X490" s="40">
        <f t="shared" si="2"/>
        <v>0</v>
      </c>
      <c r="Y490" s="155"/>
      <c r="Z490" s="40" t="str">
        <f t="array" ref="Z490">INDEX($D$20:$D$700,MATCH(0,COUNTIF($Z$19:Z489,$D$20:$D$700),0))</f>
        <v/>
      </c>
      <c r="AA490" s="40">
        <f t="shared" si="3"/>
        <v>0</v>
      </c>
      <c r="AB490" s="40" t="str">
        <f t="array" ref="AB490">INDEX($B$20:$B$49,MATCH(0,COUNTIF($Z$19:Z489,$D$20:$D$700),0))</f>
        <v/>
      </c>
      <c r="AC490" s="40">
        <f t="shared" si="4"/>
        <v>0</v>
      </c>
    </row>
    <row r="491" ht="15.75" customHeight="1">
      <c r="B491" s="170"/>
      <c r="C491" s="170"/>
      <c r="D491" s="163"/>
      <c r="F491" s="92"/>
      <c r="G491" s="47"/>
      <c r="H491" s="47"/>
      <c r="U491" s="40" t="str">
        <f t="array" ref="U491">INDEX($C$20:$C$700,MATCH(0,COUNTIF($U$19:U490,$C$20:$C$700),0))</f>
        <v/>
      </c>
      <c r="V491" s="40">
        <f t="shared" si="1"/>
        <v>0</v>
      </c>
      <c r="W491" s="40" t="str">
        <f t="array" ref="W491">INDEX($B$20:$B$49,MATCH(0,COUNTIF($U$19:U490,$C$20:$C$700),0))</f>
        <v/>
      </c>
      <c r="X491" s="40">
        <f t="shared" si="2"/>
        <v>0</v>
      </c>
      <c r="Y491" s="155"/>
      <c r="Z491" s="40" t="str">
        <f t="array" ref="Z491">INDEX($D$20:$D$700,MATCH(0,COUNTIF($Z$19:Z490,$D$20:$D$700),0))</f>
        <v/>
      </c>
      <c r="AA491" s="40">
        <f t="shared" si="3"/>
        <v>0</v>
      </c>
      <c r="AB491" s="40" t="str">
        <f t="array" ref="AB491">INDEX($B$20:$B$49,MATCH(0,COUNTIF($Z$19:Z490,$D$20:$D$700),0))</f>
        <v/>
      </c>
      <c r="AC491" s="40">
        <f t="shared" si="4"/>
        <v>0</v>
      </c>
    </row>
    <row r="492" ht="15.75" customHeight="1">
      <c r="B492" s="170"/>
      <c r="C492" s="170"/>
      <c r="D492" s="163"/>
      <c r="F492" s="92"/>
      <c r="G492" s="47"/>
      <c r="H492" s="47"/>
      <c r="U492" s="40" t="str">
        <f t="array" ref="U492">INDEX($C$20:$C$700,MATCH(0,COUNTIF($U$19:U491,$C$20:$C$700),0))</f>
        <v/>
      </c>
      <c r="V492" s="40">
        <f t="shared" si="1"/>
        <v>0</v>
      </c>
      <c r="W492" s="40" t="str">
        <f t="array" ref="W492">INDEX($B$20:$B$49,MATCH(0,COUNTIF($U$19:U491,$C$20:$C$700),0))</f>
        <v/>
      </c>
      <c r="X492" s="40">
        <f t="shared" si="2"/>
        <v>0</v>
      </c>
      <c r="Y492" s="155"/>
      <c r="Z492" s="40" t="str">
        <f t="array" ref="Z492">INDEX($D$20:$D$700,MATCH(0,COUNTIF($Z$19:Z491,$D$20:$D$700),0))</f>
        <v/>
      </c>
      <c r="AA492" s="40">
        <f t="shared" si="3"/>
        <v>0</v>
      </c>
      <c r="AB492" s="40" t="str">
        <f t="array" ref="AB492">INDEX($B$20:$B$49,MATCH(0,COUNTIF($Z$19:Z491,$D$20:$D$700),0))</f>
        <v/>
      </c>
      <c r="AC492" s="40">
        <f t="shared" si="4"/>
        <v>0</v>
      </c>
    </row>
    <row r="493" ht="15.75" customHeight="1">
      <c r="B493" s="170"/>
      <c r="C493" s="170"/>
      <c r="D493" s="163"/>
      <c r="F493" s="92"/>
      <c r="G493" s="47"/>
      <c r="H493" s="47"/>
      <c r="U493" s="40" t="str">
        <f t="array" ref="U493">INDEX($C$20:$C$700,MATCH(0,COUNTIF($U$19:U492,$C$20:$C$700),0))</f>
        <v/>
      </c>
      <c r="V493" s="40">
        <f t="shared" si="1"/>
        <v>0</v>
      </c>
      <c r="W493" s="40" t="str">
        <f t="array" ref="W493">INDEX($B$20:$B$49,MATCH(0,COUNTIF($U$19:U492,$C$20:$C$700),0))</f>
        <v/>
      </c>
      <c r="X493" s="40">
        <f t="shared" si="2"/>
        <v>0</v>
      </c>
      <c r="Y493" s="155"/>
      <c r="Z493" s="40" t="str">
        <f t="array" ref="Z493">INDEX($D$20:$D$700,MATCH(0,COUNTIF($Z$19:Z492,$D$20:$D$700),0))</f>
        <v/>
      </c>
      <c r="AA493" s="40">
        <f t="shared" si="3"/>
        <v>0</v>
      </c>
      <c r="AB493" s="40" t="str">
        <f t="array" ref="AB493">INDEX($B$20:$B$49,MATCH(0,COUNTIF($Z$19:Z492,$D$20:$D$700),0))</f>
        <v/>
      </c>
      <c r="AC493" s="40">
        <f t="shared" si="4"/>
        <v>0</v>
      </c>
    </row>
    <row r="494" ht="15.75" customHeight="1">
      <c r="B494" s="170"/>
      <c r="C494" s="170"/>
      <c r="D494" s="163"/>
      <c r="F494" s="92"/>
      <c r="G494" s="47"/>
      <c r="H494" s="47"/>
      <c r="U494" s="40" t="str">
        <f t="array" ref="U494">INDEX($C$20:$C$700,MATCH(0,COUNTIF($U$19:U493,$C$20:$C$700),0))</f>
        <v/>
      </c>
      <c r="V494" s="40">
        <f t="shared" si="1"/>
        <v>0</v>
      </c>
      <c r="W494" s="40" t="str">
        <f t="array" ref="W494">INDEX($B$20:$B$49,MATCH(0,COUNTIF($U$19:U493,$C$20:$C$700),0))</f>
        <v/>
      </c>
      <c r="X494" s="40">
        <f t="shared" si="2"/>
        <v>0</v>
      </c>
      <c r="Y494" s="155"/>
      <c r="Z494" s="40" t="str">
        <f t="array" ref="Z494">INDEX($D$20:$D$700,MATCH(0,COUNTIF($Z$19:Z493,$D$20:$D$700),0))</f>
        <v/>
      </c>
      <c r="AA494" s="40">
        <f t="shared" si="3"/>
        <v>0</v>
      </c>
      <c r="AB494" s="40" t="str">
        <f t="array" ref="AB494">INDEX($B$20:$B$49,MATCH(0,COUNTIF($Z$19:Z493,$D$20:$D$700),0))</f>
        <v/>
      </c>
      <c r="AC494" s="40">
        <f t="shared" si="4"/>
        <v>0</v>
      </c>
    </row>
    <row r="495" ht="15.75" customHeight="1">
      <c r="B495" s="170"/>
      <c r="C495" s="170"/>
      <c r="D495" s="163"/>
      <c r="F495" s="92"/>
      <c r="G495" s="47"/>
      <c r="H495" s="47"/>
      <c r="U495" s="40" t="str">
        <f t="array" ref="U495">INDEX($C$20:$C$700,MATCH(0,COUNTIF($U$19:U494,$C$20:$C$700),0))</f>
        <v/>
      </c>
      <c r="V495" s="40">
        <f t="shared" si="1"/>
        <v>0</v>
      </c>
      <c r="W495" s="40" t="str">
        <f t="array" ref="W495">INDEX($B$20:$B$49,MATCH(0,COUNTIF($U$19:U494,$C$20:$C$700),0))</f>
        <v/>
      </c>
      <c r="X495" s="40">
        <f t="shared" si="2"/>
        <v>0</v>
      </c>
      <c r="Y495" s="155"/>
      <c r="Z495" s="40" t="str">
        <f t="array" ref="Z495">INDEX($D$20:$D$700,MATCH(0,COUNTIF($Z$19:Z494,$D$20:$D$700),0))</f>
        <v/>
      </c>
      <c r="AA495" s="40">
        <f t="shared" si="3"/>
        <v>0</v>
      </c>
      <c r="AB495" s="40" t="str">
        <f t="array" ref="AB495">INDEX($B$20:$B$49,MATCH(0,COUNTIF($Z$19:Z494,$D$20:$D$700),0))</f>
        <v/>
      </c>
      <c r="AC495" s="40">
        <f t="shared" si="4"/>
        <v>0</v>
      </c>
    </row>
    <row r="496" ht="15.75" customHeight="1">
      <c r="B496" s="170"/>
      <c r="C496" s="170"/>
      <c r="D496" s="163"/>
      <c r="F496" s="92"/>
      <c r="G496" s="47"/>
      <c r="H496" s="47"/>
      <c r="U496" s="40" t="str">
        <f t="array" ref="U496">INDEX($C$20:$C$700,MATCH(0,COUNTIF($U$19:U495,$C$20:$C$700),0))</f>
        <v/>
      </c>
      <c r="V496" s="40">
        <f t="shared" si="1"/>
        <v>0</v>
      </c>
      <c r="W496" s="40" t="str">
        <f t="array" ref="W496">INDEX($B$20:$B$49,MATCH(0,COUNTIF($U$19:U495,$C$20:$C$700),0))</f>
        <v/>
      </c>
      <c r="X496" s="40">
        <f t="shared" si="2"/>
        <v>0</v>
      </c>
      <c r="Y496" s="155"/>
      <c r="Z496" s="40" t="str">
        <f t="array" ref="Z496">INDEX($D$20:$D$700,MATCH(0,COUNTIF($Z$19:Z495,$D$20:$D$700),0))</f>
        <v/>
      </c>
      <c r="AA496" s="40">
        <f t="shared" si="3"/>
        <v>0</v>
      </c>
      <c r="AB496" s="40" t="str">
        <f t="array" ref="AB496">INDEX($B$20:$B$49,MATCH(0,COUNTIF($Z$19:Z495,$D$20:$D$700),0))</f>
        <v/>
      </c>
      <c r="AC496" s="40">
        <f t="shared" si="4"/>
        <v>0</v>
      </c>
    </row>
    <row r="497" ht="15.75" customHeight="1">
      <c r="B497" s="170"/>
      <c r="C497" s="170"/>
      <c r="D497" s="163"/>
      <c r="F497" s="92"/>
      <c r="G497" s="47"/>
      <c r="H497" s="47"/>
      <c r="U497" s="40" t="str">
        <f t="array" ref="U497">INDEX($C$20:$C$700,MATCH(0,COUNTIF($U$19:U496,$C$20:$C$700),0))</f>
        <v/>
      </c>
      <c r="V497" s="40">
        <f t="shared" si="1"/>
        <v>0</v>
      </c>
      <c r="W497" s="40" t="str">
        <f t="array" ref="W497">INDEX($B$20:$B$49,MATCH(0,COUNTIF($U$19:U496,$C$20:$C$700),0))</f>
        <v/>
      </c>
      <c r="X497" s="40">
        <f t="shared" si="2"/>
        <v>0</v>
      </c>
      <c r="Y497" s="155"/>
      <c r="Z497" s="40" t="str">
        <f t="array" ref="Z497">INDEX($D$20:$D$700,MATCH(0,COUNTIF($Z$19:Z496,$D$20:$D$700),0))</f>
        <v/>
      </c>
      <c r="AA497" s="40">
        <f t="shared" si="3"/>
        <v>0</v>
      </c>
      <c r="AB497" s="40" t="str">
        <f t="array" ref="AB497">INDEX($B$20:$B$49,MATCH(0,COUNTIF($Z$19:Z496,$D$20:$D$700),0))</f>
        <v/>
      </c>
      <c r="AC497" s="40">
        <f t="shared" si="4"/>
        <v>0</v>
      </c>
    </row>
    <row r="498" ht="15.75" customHeight="1">
      <c r="B498" s="170"/>
      <c r="C498" s="170"/>
      <c r="D498" s="163"/>
      <c r="F498" s="92"/>
      <c r="G498" s="47"/>
      <c r="H498" s="47"/>
      <c r="U498" s="40" t="str">
        <f t="array" ref="U498">INDEX($C$20:$C$700,MATCH(0,COUNTIF($U$19:U497,$C$20:$C$700),0))</f>
        <v/>
      </c>
      <c r="V498" s="40">
        <f t="shared" si="1"/>
        <v>0</v>
      </c>
      <c r="W498" s="40" t="str">
        <f t="array" ref="W498">INDEX($B$20:$B$49,MATCH(0,COUNTIF($U$19:U497,$C$20:$C$700),0))</f>
        <v/>
      </c>
      <c r="X498" s="40">
        <f t="shared" si="2"/>
        <v>0</v>
      </c>
      <c r="Y498" s="155"/>
      <c r="Z498" s="40" t="str">
        <f t="array" ref="Z498">INDEX($D$20:$D$700,MATCH(0,COUNTIF($Z$19:Z497,$D$20:$D$700),0))</f>
        <v/>
      </c>
      <c r="AA498" s="40">
        <f t="shared" si="3"/>
        <v>0</v>
      </c>
      <c r="AB498" s="40" t="str">
        <f t="array" ref="AB498">INDEX($B$20:$B$49,MATCH(0,COUNTIF($Z$19:Z497,$D$20:$D$700),0))</f>
        <v/>
      </c>
      <c r="AC498" s="40">
        <f t="shared" si="4"/>
        <v>0</v>
      </c>
    </row>
    <row r="499" ht="15.75" customHeight="1">
      <c r="B499" s="170"/>
      <c r="C499" s="170"/>
      <c r="D499" s="163"/>
      <c r="F499" s="92"/>
      <c r="G499" s="47"/>
      <c r="H499" s="47"/>
      <c r="U499" s="40" t="str">
        <f t="array" ref="U499">INDEX($C$20:$C$700,MATCH(0,COUNTIF($U$19:U498,$C$20:$C$700),0))</f>
        <v/>
      </c>
      <c r="V499" s="40">
        <f t="shared" si="1"/>
        <v>0</v>
      </c>
      <c r="W499" s="40" t="str">
        <f t="array" ref="W499">INDEX($B$20:$B$49,MATCH(0,COUNTIF($U$19:U498,$C$20:$C$700),0))</f>
        <v/>
      </c>
      <c r="X499" s="40">
        <f t="shared" si="2"/>
        <v>0</v>
      </c>
      <c r="Y499" s="155"/>
      <c r="Z499" s="40" t="str">
        <f t="array" ref="Z499">INDEX($D$20:$D$700,MATCH(0,COUNTIF($Z$19:Z498,$D$20:$D$700),0))</f>
        <v/>
      </c>
      <c r="AA499" s="40">
        <f t="shared" si="3"/>
        <v>0</v>
      </c>
      <c r="AB499" s="40" t="str">
        <f t="array" ref="AB499">INDEX($B$20:$B$49,MATCH(0,COUNTIF($Z$19:Z498,$D$20:$D$700),0))</f>
        <v/>
      </c>
      <c r="AC499" s="40">
        <f t="shared" si="4"/>
        <v>0</v>
      </c>
    </row>
    <row r="500" ht="15.75" customHeight="1">
      <c r="B500" s="170"/>
      <c r="C500" s="170"/>
      <c r="D500" s="163"/>
      <c r="F500" s="92"/>
      <c r="G500" s="47"/>
      <c r="H500" s="47"/>
      <c r="U500" s="40" t="str">
        <f t="array" ref="U500">INDEX($C$20:$C$700,MATCH(0,COUNTIF($U$19:U499,$C$20:$C$700),0))</f>
        <v/>
      </c>
      <c r="V500" s="40">
        <f t="shared" si="1"/>
        <v>0</v>
      </c>
      <c r="W500" s="40" t="str">
        <f t="array" ref="W500">INDEX($B$20:$B$49,MATCH(0,COUNTIF($U$19:U499,$C$20:$C$700),0))</f>
        <v/>
      </c>
      <c r="X500" s="40">
        <f t="shared" si="2"/>
        <v>0</v>
      </c>
      <c r="Y500" s="155"/>
      <c r="Z500" s="40" t="str">
        <f t="array" ref="Z500">INDEX($D$20:$D$700,MATCH(0,COUNTIF($Z$19:Z499,$D$20:$D$700),0))</f>
        <v/>
      </c>
      <c r="AA500" s="40">
        <f t="shared" si="3"/>
        <v>0</v>
      </c>
      <c r="AB500" s="40" t="str">
        <f t="array" ref="AB500">INDEX($B$20:$B$49,MATCH(0,COUNTIF($Z$19:Z499,$D$20:$D$700),0))</f>
        <v/>
      </c>
      <c r="AC500" s="40">
        <f t="shared" si="4"/>
        <v>0</v>
      </c>
    </row>
    <row r="501" ht="15.75" customHeight="1">
      <c r="B501" s="170"/>
      <c r="C501" s="170"/>
      <c r="D501" s="163"/>
      <c r="F501" s="92"/>
      <c r="G501" s="47"/>
      <c r="H501" s="47"/>
      <c r="U501" s="40" t="str">
        <f t="array" ref="U501">INDEX($C$20:$C$700,MATCH(0,COUNTIF($U$19:U500,$C$20:$C$700),0))</f>
        <v/>
      </c>
      <c r="V501" s="40">
        <f t="shared" si="1"/>
        <v>0</v>
      </c>
      <c r="W501" s="40" t="str">
        <f t="array" ref="W501">INDEX($B$20:$B$49,MATCH(0,COUNTIF($U$19:U500,$C$20:$C$700),0))</f>
        <v/>
      </c>
      <c r="X501" s="40">
        <f t="shared" si="2"/>
        <v>0</v>
      </c>
      <c r="Y501" s="155"/>
      <c r="Z501" s="40" t="str">
        <f t="array" ref="Z501">INDEX($D$20:$D$700,MATCH(0,COUNTIF($Z$19:Z500,$D$20:$D$700),0))</f>
        <v/>
      </c>
      <c r="AA501" s="40">
        <f t="shared" si="3"/>
        <v>0</v>
      </c>
      <c r="AB501" s="40" t="str">
        <f t="array" ref="AB501">INDEX($B$20:$B$49,MATCH(0,COUNTIF($Z$19:Z500,$D$20:$D$700),0))</f>
        <v/>
      </c>
      <c r="AC501" s="40">
        <f t="shared" si="4"/>
        <v>0</v>
      </c>
    </row>
    <row r="502" ht="15.75" customHeight="1">
      <c r="B502" s="170"/>
      <c r="C502" s="170"/>
      <c r="D502" s="163"/>
      <c r="F502" s="92"/>
      <c r="G502" s="47"/>
      <c r="H502" s="47"/>
      <c r="U502" s="40" t="str">
        <f t="array" ref="U502">INDEX($C$20:$C$700,MATCH(0,COUNTIF($U$19:U501,$C$20:$C$700),0))</f>
        <v/>
      </c>
      <c r="V502" s="40">
        <f t="shared" si="1"/>
        <v>0</v>
      </c>
      <c r="W502" s="40" t="str">
        <f t="array" ref="W502">INDEX($B$20:$B$49,MATCH(0,COUNTIF($U$19:U501,$C$20:$C$700),0))</f>
        <v/>
      </c>
      <c r="X502" s="40">
        <f t="shared" si="2"/>
        <v>0</v>
      </c>
      <c r="Y502" s="155"/>
      <c r="Z502" s="40" t="str">
        <f t="array" ref="Z502">INDEX($D$20:$D$700,MATCH(0,COUNTIF($Z$19:Z501,$D$20:$D$700),0))</f>
        <v/>
      </c>
      <c r="AA502" s="40">
        <f t="shared" si="3"/>
        <v>0</v>
      </c>
      <c r="AB502" s="40" t="str">
        <f t="array" ref="AB502">INDEX($B$20:$B$49,MATCH(0,COUNTIF($Z$19:Z501,$D$20:$D$700),0))</f>
        <v/>
      </c>
      <c r="AC502" s="40">
        <f t="shared" si="4"/>
        <v>0</v>
      </c>
    </row>
    <row r="503" ht="15.75" customHeight="1">
      <c r="B503" s="170"/>
      <c r="C503" s="170"/>
      <c r="D503" s="163"/>
      <c r="F503" s="92"/>
      <c r="G503" s="47"/>
      <c r="H503" s="47"/>
      <c r="U503" s="40" t="str">
        <f t="array" ref="U503">INDEX($C$20:$C$700,MATCH(0,COUNTIF($U$19:U502,$C$20:$C$700),0))</f>
        <v/>
      </c>
      <c r="V503" s="40">
        <f t="shared" si="1"/>
        <v>0</v>
      </c>
      <c r="W503" s="40" t="str">
        <f t="array" ref="W503">INDEX($B$20:$B$49,MATCH(0,COUNTIF($U$19:U502,$C$20:$C$700),0))</f>
        <v/>
      </c>
      <c r="X503" s="40">
        <f t="shared" si="2"/>
        <v>0</v>
      </c>
      <c r="Y503" s="155"/>
      <c r="Z503" s="40" t="str">
        <f t="array" ref="Z503">INDEX($D$20:$D$700,MATCH(0,COUNTIF($Z$19:Z502,$D$20:$D$700),0))</f>
        <v/>
      </c>
      <c r="AA503" s="40">
        <f t="shared" si="3"/>
        <v>0</v>
      </c>
      <c r="AB503" s="40" t="str">
        <f t="array" ref="AB503">INDEX($B$20:$B$49,MATCH(0,COUNTIF($Z$19:Z502,$D$20:$D$700),0))</f>
        <v/>
      </c>
      <c r="AC503" s="40">
        <f t="shared" si="4"/>
        <v>0</v>
      </c>
    </row>
    <row r="504" ht="15.75" customHeight="1">
      <c r="B504" s="170"/>
      <c r="C504" s="170"/>
      <c r="D504" s="163"/>
      <c r="F504" s="92"/>
      <c r="G504" s="47"/>
      <c r="H504" s="47"/>
      <c r="U504" s="40" t="str">
        <f t="array" ref="U504">INDEX($C$20:$C$700,MATCH(0,COUNTIF($U$19:U503,$C$20:$C$700),0))</f>
        <v/>
      </c>
      <c r="V504" s="40">
        <f t="shared" si="1"/>
        <v>0</v>
      </c>
      <c r="W504" s="40" t="str">
        <f t="array" ref="W504">INDEX($B$20:$B$49,MATCH(0,COUNTIF($U$19:U503,$C$20:$C$700),0))</f>
        <v/>
      </c>
      <c r="X504" s="40">
        <f t="shared" si="2"/>
        <v>0</v>
      </c>
      <c r="Y504" s="155"/>
      <c r="Z504" s="40" t="str">
        <f t="array" ref="Z504">INDEX($D$20:$D$700,MATCH(0,COUNTIF($Z$19:Z503,$D$20:$D$700),0))</f>
        <v/>
      </c>
      <c r="AA504" s="40">
        <f t="shared" si="3"/>
        <v>0</v>
      </c>
      <c r="AB504" s="40" t="str">
        <f t="array" ref="AB504">INDEX($B$20:$B$49,MATCH(0,COUNTIF($Z$19:Z503,$D$20:$D$700),0))</f>
        <v/>
      </c>
      <c r="AC504" s="40">
        <f t="shared" si="4"/>
        <v>0</v>
      </c>
    </row>
    <row r="505" ht="15.75" customHeight="1">
      <c r="B505" s="170"/>
      <c r="C505" s="170"/>
      <c r="D505" s="163"/>
      <c r="F505" s="92"/>
      <c r="G505" s="47"/>
      <c r="H505" s="47"/>
      <c r="U505" s="40" t="str">
        <f t="array" ref="U505">INDEX($C$20:$C$700,MATCH(0,COUNTIF($U$19:U504,$C$20:$C$700),0))</f>
        <v/>
      </c>
      <c r="V505" s="40">
        <f t="shared" si="1"/>
        <v>0</v>
      </c>
      <c r="W505" s="40" t="str">
        <f t="array" ref="W505">INDEX($B$20:$B$49,MATCH(0,COUNTIF($U$19:U504,$C$20:$C$700),0))</f>
        <v/>
      </c>
      <c r="X505" s="40">
        <f t="shared" si="2"/>
        <v>0</v>
      </c>
      <c r="Y505" s="155"/>
      <c r="Z505" s="40" t="str">
        <f t="array" ref="Z505">INDEX($D$20:$D$700,MATCH(0,COUNTIF($Z$19:Z504,$D$20:$D$700),0))</f>
        <v/>
      </c>
      <c r="AA505" s="40">
        <f t="shared" si="3"/>
        <v>0</v>
      </c>
      <c r="AB505" s="40" t="str">
        <f t="array" ref="AB505">INDEX($B$20:$B$49,MATCH(0,COUNTIF($Z$19:Z504,$D$20:$D$700),0))</f>
        <v/>
      </c>
      <c r="AC505" s="40">
        <f t="shared" si="4"/>
        <v>0</v>
      </c>
    </row>
    <row r="506" ht="15.75" customHeight="1">
      <c r="B506" s="170"/>
      <c r="C506" s="170"/>
      <c r="D506" s="163"/>
      <c r="F506" s="92"/>
      <c r="G506" s="47"/>
      <c r="H506" s="47"/>
      <c r="U506" s="40" t="str">
        <f t="array" ref="U506">INDEX($C$20:$C$700,MATCH(0,COUNTIF($U$19:U505,$C$20:$C$700),0))</f>
        <v/>
      </c>
      <c r="V506" s="40">
        <f t="shared" si="1"/>
        <v>0</v>
      </c>
      <c r="W506" s="40" t="str">
        <f t="array" ref="W506">INDEX($B$20:$B$49,MATCH(0,COUNTIF($U$19:U505,$C$20:$C$700),0))</f>
        <v/>
      </c>
      <c r="X506" s="40">
        <f t="shared" si="2"/>
        <v>0</v>
      </c>
      <c r="Y506" s="155"/>
      <c r="Z506" s="40" t="str">
        <f t="array" ref="Z506">INDEX($D$20:$D$700,MATCH(0,COUNTIF($Z$19:Z505,$D$20:$D$700),0))</f>
        <v/>
      </c>
      <c r="AA506" s="40">
        <f t="shared" si="3"/>
        <v>0</v>
      </c>
      <c r="AB506" s="40" t="str">
        <f t="array" ref="AB506">INDEX($B$20:$B$49,MATCH(0,COUNTIF($Z$19:Z505,$D$20:$D$700),0))</f>
        <v/>
      </c>
      <c r="AC506" s="40">
        <f t="shared" si="4"/>
        <v>0</v>
      </c>
    </row>
    <row r="507" ht="15.75" customHeight="1">
      <c r="B507" s="170"/>
      <c r="C507" s="170"/>
      <c r="D507" s="163"/>
      <c r="F507" s="171"/>
      <c r="U507" s="40" t="str">
        <f t="array" ref="U507">INDEX($C$20:$C$700,MATCH(0,COUNTIF($U$19:U506,$C$20:$C$700),0))</f>
        <v/>
      </c>
      <c r="V507" s="40">
        <f t="shared" si="1"/>
        <v>0</v>
      </c>
      <c r="W507" s="40" t="str">
        <f t="array" ref="W507">INDEX($B$20:$B$49,MATCH(0,COUNTIF($U$19:U506,$C$20:$C$700),0))</f>
        <v/>
      </c>
      <c r="X507" s="40">
        <f t="shared" si="2"/>
        <v>0</v>
      </c>
      <c r="Y507" s="155"/>
      <c r="Z507" s="40" t="str">
        <f t="array" ref="Z507">INDEX($D$20:$D$700,MATCH(0,COUNTIF($Z$19:Z506,$D$20:$D$700),0))</f>
        <v/>
      </c>
      <c r="AA507" s="40">
        <f t="shared" si="3"/>
        <v>0</v>
      </c>
      <c r="AB507" s="40" t="str">
        <f t="array" ref="AB507">INDEX($B$20:$B$49,MATCH(0,COUNTIF($Z$19:Z506,$D$20:$D$700),0))</f>
        <v/>
      </c>
      <c r="AC507" s="40">
        <f t="shared" si="4"/>
        <v>0</v>
      </c>
    </row>
    <row r="508" ht="15.75" customHeight="1">
      <c r="B508" s="170"/>
      <c r="C508" s="170"/>
      <c r="D508" s="163"/>
      <c r="F508" s="171"/>
      <c r="U508" s="40" t="str">
        <f t="array" ref="U508">INDEX($C$20:$C$700,MATCH(0,COUNTIF($U$19:U507,$C$20:$C$700),0))</f>
        <v/>
      </c>
      <c r="V508" s="40">
        <f t="shared" si="1"/>
        <v>0</v>
      </c>
      <c r="W508" s="40" t="str">
        <f t="array" ref="W508">INDEX($B$20:$B$49,MATCH(0,COUNTIF($U$19:U507,$C$20:$C$700),0))</f>
        <v/>
      </c>
      <c r="X508" s="40">
        <f t="shared" si="2"/>
        <v>0</v>
      </c>
      <c r="Y508" s="155"/>
      <c r="Z508" s="40" t="str">
        <f t="array" ref="Z508">INDEX($D$20:$D$700,MATCH(0,COUNTIF($Z$19:Z507,$D$20:$D$700),0))</f>
        <v/>
      </c>
      <c r="AA508" s="40">
        <f t="shared" si="3"/>
        <v>0</v>
      </c>
      <c r="AB508" s="40" t="str">
        <f t="array" ref="AB508">INDEX($B$20:$B$49,MATCH(0,COUNTIF($Z$19:Z507,$D$20:$D$700),0))</f>
        <v/>
      </c>
      <c r="AC508" s="40">
        <f t="shared" si="4"/>
        <v>0</v>
      </c>
    </row>
    <row r="509" ht="15.75" customHeight="1">
      <c r="B509" s="170"/>
      <c r="C509" s="170"/>
      <c r="D509" s="163"/>
      <c r="F509" s="171"/>
      <c r="U509" s="40" t="str">
        <f t="array" ref="U509">INDEX($C$20:$C$700,MATCH(0,COUNTIF($U$19:U508,$C$20:$C$700),0))</f>
        <v/>
      </c>
      <c r="V509" s="40">
        <f t="shared" si="1"/>
        <v>0</v>
      </c>
      <c r="W509" s="40" t="str">
        <f t="array" ref="W509">INDEX($B$20:$B$49,MATCH(0,COUNTIF($U$19:U508,$C$20:$C$700),0))</f>
        <v/>
      </c>
      <c r="X509" s="40">
        <f t="shared" si="2"/>
        <v>0</v>
      </c>
      <c r="Y509" s="155"/>
      <c r="Z509" s="40" t="str">
        <f t="array" ref="Z509">INDEX($D$20:$D$700,MATCH(0,COUNTIF($Z$19:Z508,$D$20:$D$700),0))</f>
        <v/>
      </c>
      <c r="AA509" s="40">
        <f t="shared" si="3"/>
        <v>0</v>
      </c>
      <c r="AB509" s="40" t="str">
        <f t="array" ref="AB509">INDEX($B$20:$B$49,MATCH(0,COUNTIF($Z$19:Z508,$D$20:$D$700),0))</f>
        <v/>
      </c>
      <c r="AC509" s="40">
        <f t="shared" si="4"/>
        <v>0</v>
      </c>
    </row>
    <row r="510" ht="15.75" customHeight="1">
      <c r="B510" s="170"/>
      <c r="C510" s="170"/>
      <c r="D510" s="163"/>
      <c r="F510" s="171"/>
      <c r="U510" s="40" t="str">
        <f t="array" ref="U510">INDEX($C$20:$C$700,MATCH(0,COUNTIF($U$19:U509,$C$20:$C$700),0))</f>
        <v/>
      </c>
      <c r="V510" s="40">
        <f t="shared" si="1"/>
        <v>0</v>
      </c>
      <c r="W510" s="40" t="str">
        <f t="array" ref="W510">INDEX($B$20:$B$49,MATCH(0,COUNTIF($U$19:U509,$C$20:$C$700),0))</f>
        <v/>
      </c>
      <c r="X510" s="40">
        <f t="shared" si="2"/>
        <v>0</v>
      </c>
      <c r="Y510" s="155"/>
      <c r="Z510" s="40" t="str">
        <f t="array" ref="Z510">INDEX($D$20:$D$700,MATCH(0,COUNTIF($Z$19:Z509,$D$20:$D$700),0))</f>
        <v/>
      </c>
      <c r="AA510" s="40">
        <f t="shared" si="3"/>
        <v>0</v>
      </c>
      <c r="AB510" s="40" t="str">
        <f t="array" ref="AB510">INDEX($B$20:$B$49,MATCH(0,COUNTIF($Z$19:Z509,$D$20:$D$700),0))</f>
        <v/>
      </c>
      <c r="AC510" s="40">
        <f t="shared" si="4"/>
        <v>0</v>
      </c>
    </row>
    <row r="511" ht="15.75" customHeight="1">
      <c r="B511" s="170"/>
      <c r="C511" s="170"/>
      <c r="D511" s="163"/>
      <c r="F511" s="171"/>
      <c r="U511" s="40" t="str">
        <f t="array" ref="U511">INDEX($C$20:$C$700,MATCH(0,COUNTIF($U$19:U510,$C$20:$C$700),0))</f>
        <v/>
      </c>
      <c r="V511" s="40">
        <f t="shared" si="1"/>
        <v>0</v>
      </c>
      <c r="W511" s="40" t="str">
        <f t="array" ref="W511">INDEX($B$20:$B$49,MATCH(0,COUNTIF($U$19:U510,$C$20:$C$700),0))</f>
        <v/>
      </c>
      <c r="X511" s="40">
        <f t="shared" si="2"/>
        <v>0</v>
      </c>
      <c r="Y511" s="155"/>
      <c r="Z511" s="40" t="str">
        <f t="array" ref="Z511">INDEX($D$20:$D$700,MATCH(0,COUNTIF($Z$19:Z510,$D$20:$D$700),0))</f>
        <v/>
      </c>
      <c r="AA511" s="40">
        <f t="shared" si="3"/>
        <v>0</v>
      </c>
      <c r="AB511" s="40" t="str">
        <f t="array" ref="AB511">INDEX($B$20:$B$49,MATCH(0,COUNTIF($Z$19:Z510,$D$20:$D$700),0))</f>
        <v/>
      </c>
      <c r="AC511" s="40">
        <f t="shared" si="4"/>
        <v>0</v>
      </c>
    </row>
    <row r="512" ht="15.75" customHeight="1">
      <c r="B512" s="170"/>
      <c r="C512" s="170"/>
      <c r="D512" s="163"/>
      <c r="F512" s="171"/>
      <c r="U512" s="40" t="str">
        <f t="array" ref="U512">INDEX($C$20:$C$700,MATCH(0,COUNTIF($U$19:U511,$C$20:$C$700),0))</f>
        <v/>
      </c>
      <c r="V512" s="40">
        <f t="shared" si="1"/>
        <v>0</v>
      </c>
      <c r="W512" s="40" t="str">
        <f t="array" ref="W512">INDEX($B$20:$B$49,MATCH(0,COUNTIF($U$19:U511,$C$20:$C$700),0))</f>
        <v/>
      </c>
      <c r="X512" s="40">
        <f t="shared" si="2"/>
        <v>0</v>
      </c>
      <c r="Y512" s="155"/>
      <c r="Z512" s="40" t="str">
        <f t="array" ref="Z512">INDEX($D$20:$D$700,MATCH(0,COUNTIF($Z$19:Z511,$D$20:$D$700),0))</f>
        <v/>
      </c>
      <c r="AA512" s="40">
        <f t="shared" si="3"/>
        <v>0</v>
      </c>
      <c r="AB512" s="40" t="str">
        <f t="array" ref="AB512">INDEX($B$20:$B$49,MATCH(0,COUNTIF($Z$19:Z511,$D$20:$D$700),0))</f>
        <v/>
      </c>
      <c r="AC512" s="40">
        <f t="shared" si="4"/>
        <v>0</v>
      </c>
    </row>
    <row r="513" ht="15.75" customHeight="1">
      <c r="B513" s="170"/>
      <c r="C513" s="170"/>
      <c r="D513" s="163"/>
      <c r="F513" s="171"/>
      <c r="U513" s="40" t="str">
        <f t="array" ref="U513">INDEX($C$20:$C$700,MATCH(0,COUNTIF($U$19:U512,$C$20:$C$700),0))</f>
        <v/>
      </c>
      <c r="V513" s="40">
        <f t="shared" si="1"/>
        <v>0</v>
      </c>
      <c r="W513" s="40" t="str">
        <f t="array" ref="W513">INDEX($B$20:$B$49,MATCH(0,COUNTIF($U$19:U512,$C$20:$C$700),0))</f>
        <v/>
      </c>
      <c r="X513" s="40">
        <f t="shared" si="2"/>
        <v>0</v>
      </c>
      <c r="Y513" s="155"/>
      <c r="Z513" s="40" t="str">
        <f t="array" ref="Z513">INDEX($D$20:$D$700,MATCH(0,COUNTIF($Z$19:Z512,$D$20:$D$700),0))</f>
        <v/>
      </c>
      <c r="AA513" s="40">
        <f t="shared" si="3"/>
        <v>0</v>
      </c>
      <c r="AB513" s="40" t="str">
        <f t="array" ref="AB513">INDEX($B$20:$B$49,MATCH(0,COUNTIF($Z$19:Z512,$D$20:$D$700),0))</f>
        <v/>
      </c>
      <c r="AC513" s="40">
        <f t="shared" si="4"/>
        <v>0</v>
      </c>
    </row>
    <row r="514" ht="15.75" customHeight="1">
      <c r="B514" s="170"/>
      <c r="C514" s="170"/>
      <c r="D514" s="163"/>
      <c r="F514" s="171"/>
      <c r="U514" s="40" t="str">
        <f t="array" ref="U514">INDEX($C$20:$C$700,MATCH(0,COUNTIF($U$19:U513,$C$20:$C$700),0))</f>
        <v/>
      </c>
      <c r="V514" s="40">
        <f t="shared" si="1"/>
        <v>0</v>
      </c>
      <c r="W514" s="40" t="str">
        <f t="array" ref="W514">INDEX($B$20:$B$49,MATCH(0,COUNTIF($U$19:U513,$C$20:$C$700),0))</f>
        <v/>
      </c>
      <c r="X514" s="40">
        <f t="shared" si="2"/>
        <v>0</v>
      </c>
      <c r="Y514" s="155"/>
      <c r="Z514" s="40" t="str">
        <f t="array" ref="Z514">INDEX($D$20:$D$700,MATCH(0,COUNTIF($Z$19:Z513,$D$20:$D$700),0))</f>
        <v/>
      </c>
      <c r="AA514" s="40">
        <f t="shared" si="3"/>
        <v>0</v>
      </c>
      <c r="AB514" s="40" t="str">
        <f t="array" ref="AB514">INDEX($B$20:$B$49,MATCH(0,COUNTIF($Z$19:Z513,$D$20:$D$700),0))</f>
        <v/>
      </c>
      <c r="AC514" s="40">
        <f t="shared" si="4"/>
        <v>0</v>
      </c>
    </row>
    <row r="515" ht="15.75" customHeight="1">
      <c r="B515" s="170"/>
      <c r="C515" s="170"/>
      <c r="D515" s="163"/>
      <c r="F515" s="92"/>
      <c r="U515" s="40" t="str">
        <f t="array" ref="U515">INDEX($C$20:$C$700,MATCH(0,COUNTIF($U$19:U514,$C$20:$C$700),0))</f>
        <v/>
      </c>
      <c r="V515" s="40">
        <f t="shared" si="1"/>
        <v>0</v>
      </c>
      <c r="W515" s="40" t="str">
        <f t="array" ref="W515">INDEX($B$20:$B$49,MATCH(0,COUNTIF($U$19:U514,$C$20:$C$700),0))</f>
        <v/>
      </c>
      <c r="X515" s="40">
        <f t="shared" si="2"/>
        <v>0</v>
      </c>
      <c r="Y515" s="155"/>
      <c r="Z515" s="40" t="str">
        <f t="array" ref="Z515">INDEX($D$20:$D$700,MATCH(0,COUNTIF($Z$19:Z514,$D$20:$D$700),0))</f>
        <v/>
      </c>
      <c r="AA515" s="40">
        <f t="shared" si="3"/>
        <v>0</v>
      </c>
      <c r="AB515" s="40" t="str">
        <f t="array" ref="AB515">INDEX($B$20:$B$49,MATCH(0,COUNTIF($Z$19:Z514,$D$20:$D$700),0))</f>
        <v/>
      </c>
      <c r="AC515" s="40">
        <f t="shared" si="4"/>
        <v>0</v>
      </c>
    </row>
    <row r="516" ht="15.75" customHeight="1">
      <c r="B516" s="170"/>
      <c r="C516" s="170"/>
      <c r="D516" s="163"/>
      <c r="F516" s="92"/>
      <c r="U516" s="40" t="str">
        <f t="array" ref="U516">INDEX($C$20:$C$700,MATCH(0,COUNTIF($U$19:U515,$C$20:$C$700),0))</f>
        <v/>
      </c>
      <c r="V516" s="40">
        <f t="shared" si="1"/>
        <v>0</v>
      </c>
      <c r="W516" s="40" t="str">
        <f t="array" ref="W516">INDEX($B$20:$B$49,MATCH(0,COUNTIF($U$19:U515,$C$20:$C$700),0))</f>
        <v/>
      </c>
      <c r="X516" s="40">
        <f t="shared" si="2"/>
        <v>0</v>
      </c>
      <c r="Y516" s="155"/>
      <c r="Z516" s="40" t="str">
        <f t="array" ref="Z516">INDEX($D$20:$D$700,MATCH(0,COUNTIF($Z$19:Z515,$D$20:$D$700),0))</f>
        <v/>
      </c>
      <c r="AA516" s="40">
        <f t="shared" si="3"/>
        <v>0</v>
      </c>
      <c r="AB516" s="40" t="str">
        <f t="array" ref="AB516">INDEX($B$20:$B$49,MATCH(0,COUNTIF($Z$19:Z515,$D$20:$D$700),0))</f>
        <v/>
      </c>
      <c r="AC516" s="40">
        <f t="shared" si="4"/>
        <v>0</v>
      </c>
    </row>
    <row r="517" ht="15.75" customHeight="1">
      <c r="B517" s="170"/>
      <c r="C517" s="170"/>
      <c r="D517" s="163"/>
      <c r="F517" s="92"/>
      <c r="U517" s="40" t="str">
        <f t="array" ref="U517">INDEX($C$20:$C$700,MATCH(0,COUNTIF($U$19:U516,$C$20:$C$700),0))</f>
        <v/>
      </c>
      <c r="V517" s="40">
        <f t="shared" si="1"/>
        <v>0</v>
      </c>
      <c r="W517" s="40" t="str">
        <f t="array" ref="W517">INDEX($B$20:$B$49,MATCH(0,COUNTIF($U$19:U516,$C$20:$C$700),0))</f>
        <v/>
      </c>
      <c r="X517" s="40">
        <f t="shared" si="2"/>
        <v>0</v>
      </c>
      <c r="Y517" s="155"/>
      <c r="Z517" s="40" t="str">
        <f t="array" ref="Z517">INDEX($D$20:$D$700,MATCH(0,COUNTIF($Z$19:Z516,$D$20:$D$700),0))</f>
        <v/>
      </c>
      <c r="AA517" s="40">
        <f t="shared" si="3"/>
        <v>0</v>
      </c>
      <c r="AB517" s="40" t="str">
        <f t="array" ref="AB517">INDEX($B$20:$B$49,MATCH(0,COUNTIF($Z$19:Z516,$D$20:$D$700),0))</f>
        <v/>
      </c>
      <c r="AC517" s="40">
        <f t="shared" si="4"/>
        <v>0</v>
      </c>
    </row>
    <row r="518" ht="15.75" customHeight="1">
      <c r="B518" s="170"/>
      <c r="C518" s="170"/>
      <c r="D518" s="163"/>
      <c r="F518" s="92"/>
      <c r="U518" s="40" t="str">
        <f t="array" ref="U518">INDEX($C$20:$C$700,MATCH(0,COUNTIF($U$19:U517,$C$20:$C$700),0))</f>
        <v/>
      </c>
      <c r="V518" s="40">
        <f t="shared" si="1"/>
        <v>0</v>
      </c>
      <c r="W518" s="40" t="str">
        <f t="array" ref="W518">INDEX($B$20:$B$49,MATCH(0,COUNTIF($U$19:U517,$C$20:$C$700),0))</f>
        <v/>
      </c>
      <c r="X518" s="40">
        <f t="shared" si="2"/>
        <v>0</v>
      </c>
      <c r="Y518" s="155"/>
      <c r="Z518" s="40" t="str">
        <f t="array" ref="Z518">INDEX($D$20:$D$700,MATCH(0,COUNTIF($Z$19:Z517,$D$20:$D$700),0))</f>
        <v/>
      </c>
      <c r="AA518" s="40">
        <f t="shared" si="3"/>
        <v>0</v>
      </c>
      <c r="AB518" s="40" t="str">
        <f t="array" ref="AB518">INDEX($B$20:$B$49,MATCH(0,COUNTIF($Z$19:Z517,$D$20:$D$700),0))</f>
        <v/>
      </c>
      <c r="AC518" s="40">
        <f t="shared" si="4"/>
        <v>0</v>
      </c>
    </row>
    <row r="519" ht="15.75" customHeight="1">
      <c r="B519" s="170"/>
      <c r="C519" s="170"/>
      <c r="D519" s="163"/>
      <c r="F519" s="92"/>
      <c r="U519" s="40" t="str">
        <f t="array" ref="U519">INDEX($C$20:$C$700,MATCH(0,COUNTIF($U$19:U518,$C$20:$C$700),0))</f>
        <v/>
      </c>
      <c r="V519" s="40">
        <f t="shared" si="1"/>
        <v>0</v>
      </c>
      <c r="W519" s="40" t="str">
        <f t="array" ref="W519">INDEX($B$20:$B$49,MATCH(0,COUNTIF($U$19:U518,$C$20:$C$700),0))</f>
        <v/>
      </c>
      <c r="X519" s="40">
        <f t="shared" si="2"/>
        <v>0</v>
      </c>
      <c r="Y519" s="155"/>
      <c r="Z519" s="40" t="str">
        <f t="array" ref="Z519">INDEX($D$20:$D$700,MATCH(0,COUNTIF($Z$19:Z518,$D$20:$D$700),0))</f>
        <v/>
      </c>
      <c r="AA519" s="40">
        <f t="shared" si="3"/>
        <v>0</v>
      </c>
      <c r="AB519" s="40" t="str">
        <f t="array" ref="AB519">INDEX($B$20:$B$49,MATCH(0,COUNTIF($Z$19:Z518,$D$20:$D$700),0))</f>
        <v/>
      </c>
      <c r="AC519" s="40">
        <f t="shared" si="4"/>
        <v>0</v>
      </c>
    </row>
    <row r="520" ht="15.75" customHeight="1">
      <c r="B520" s="170"/>
      <c r="C520" s="170"/>
      <c r="D520" s="163"/>
      <c r="F520" s="92"/>
      <c r="U520" s="40" t="str">
        <f t="array" ref="U520">INDEX($C$20:$C$700,MATCH(0,COUNTIF($U$19:U519,$C$20:$C$700),0))</f>
        <v/>
      </c>
      <c r="V520" s="40">
        <f t="shared" si="1"/>
        <v>0</v>
      </c>
      <c r="W520" s="40" t="str">
        <f t="array" ref="W520">INDEX($B$20:$B$49,MATCH(0,COUNTIF($U$19:U519,$C$20:$C$700),0))</f>
        <v/>
      </c>
      <c r="X520" s="40">
        <f t="shared" si="2"/>
        <v>0</v>
      </c>
      <c r="Y520" s="155"/>
      <c r="Z520" s="40" t="str">
        <f t="array" ref="Z520">INDEX($D$20:$D$700,MATCH(0,COUNTIF($Z$19:Z519,$D$20:$D$700),0))</f>
        <v/>
      </c>
      <c r="AA520" s="40">
        <f t="shared" si="3"/>
        <v>0</v>
      </c>
      <c r="AB520" s="40" t="str">
        <f t="array" ref="AB520">INDEX($B$20:$B$49,MATCH(0,COUNTIF($Z$19:Z519,$D$20:$D$700),0))</f>
        <v/>
      </c>
      <c r="AC520" s="40">
        <f t="shared" si="4"/>
        <v>0</v>
      </c>
    </row>
    <row r="521" ht="15.75" customHeight="1">
      <c r="B521" s="170"/>
      <c r="C521" s="170"/>
      <c r="D521" s="163"/>
      <c r="F521" s="92"/>
      <c r="U521" s="40" t="str">
        <f t="array" ref="U521">INDEX($C$20:$C$700,MATCH(0,COUNTIF($U$19:U520,$C$20:$C$700),0))</f>
        <v/>
      </c>
      <c r="V521" s="40">
        <f t="shared" si="1"/>
        <v>0</v>
      </c>
      <c r="W521" s="40" t="str">
        <f t="array" ref="W521">INDEX($B$20:$B$49,MATCH(0,COUNTIF($U$19:U520,$C$20:$C$700),0))</f>
        <v/>
      </c>
      <c r="X521" s="40">
        <f t="shared" si="2"/>
        <v>0</v>
      </c>
      <c r="Y521" s="155"/>
      <c r="Z521" s="40" t="str">
        <f t="array" ref="Z521">INDEX($D$20:$D$700,MATCH(0,COUNTIF($Z$19:Z520,$D$20:$D$700),0))</f>
        <v/>
      </c>
      <c r="AA521" s="40">
        <f t="shared" si="3"/>
        <v>0</v>
      </c>
      <c r="AB521" s="40" t="str">
        <f t="array" ref="AB521">INDEX($B$20:$B$49,MATCH(0,COUNTIF($Z$19:Z520,$D$20:$D$700),0))</f>
        <v/>
      </c>
      <c r="AC521" s="40">
        <f t="shared" si="4"/>
        <v>0</v>
      </c>
    </row>
    <row r="522" ht="15.75" customHeight="1">
      <c r="B522" s="170"/>
      <c r="C522" s="170"/>
      <c r="D522" s="163"/>
      <c r="F522" s="92"/>
      <c r="U522" s="40" t="str">
        <f t="array" ref="U522">INDEX($C$20:$C$700,MATCH(0,COUNTIF($U$19:U521,$C$20:$C$700),0))</f>
        <v/>
      </c>
      <c r="V522" s="40">
        <f t="shared" si="1"/>
        <v>0</v>
      </c>
      <c r="W522" s="40" t="str">
        <f t="array" ref="W522">INDEX($B$20:$B$49,MATCH(0,COUNTIF($U$19:U521,$C$20:$C$700),0))</f>
        <v/>
      </c>
      <c r="X522" s="40">
        <f t="shared" si="2"/>
        <v>0</v>
      </c>
      <c r="Y522" s="155"/>
      <c r="Z522" s="40" t="str">
        <f t="array" ref="Z522">INDEX($D$20:$D$700,MATCH(0,COUNTIF($Z$19:Z521,$D$20:$D$700),0))</f>
        <v/>
      </c>
      <c r="AA522" s="40">
        <f t="shared" si="3"/>
        <v>0</v>
      </c>
      <c r="AB522" s="40" t="str">
        <f t="array" ref="AB522">INDEX($B$20:$B$49,MATCH(0,COUNTIF($Z$19:Z521,$D$20:$D$700),0))</f>
        <v/>
      </c>
      <c r="AC522" s="40">
        <f t="shared" si="4"/>
        <v>0</v>
      </c>
    </row>
    <row r="523" ht="15.75" customHeight="1">
      <c r="B523" s="170"/>
      <c r="C523" s="170"/>
      <c r="D523" s="163"/>
      <c r="F523" s="92"/>
      <c r="U523" s="40" t="str">
        <f t="array" ref="U523">INDEX($C$20:$C$700,MATCH(0,COUNTIF($U$19:U522,$C$20:$C$700),0))</f>
        <v/>
      </c>
      <c r="V523" s="40">
        <f t="shared" si="1"/>
        <v>0</v>
      </c>
      <c r="W523" s="40" t="str">
        <f t="array" ref="W523">INDEX($B$20:$B$49,MATCH(0,COUNTIF($U$19:U522,$C$20:$C$700),0))</f>
        <v/>
      </c>
      <c r="X523" s="40">
        <f t="shared" si="2"/>
        <v>0</v>
      </c>
      <c r="Y523" s="155"/>
      <c r="Z523" s="40" t="str">
        <f t="array" ref="Z523">INDEX($D$20:$D$700,MATCH(0,COUNTIF($Z$19:Z522,$D$20:$D$700),0))</f>
        <v/>
      </c>
      <c r="AA523" s="40">
        <f t="shared" si="3"/>
        <v>0</v>
      </c>
      <c r="AB523" s="40" t="str">
        <f t="array" ref="AB523">INDEX($B$20:$B$49,MATCH(0,COUNTIF($Z$19:Z522,$D$20:$D$700),0))</f>
        <v/>
      </c>
      <c r="AC523" s="40">
        <f t="shared" si="4"/>
        <v>0</v>
      </c>
    </row>
    <row r="524" ht="15.75" customHeight="1">
      <c r="B524" s="170"/>
      <c r="C524" s="170"/>
      <c r="D524" s="163"/>
      <c r="F524" s="92"/>
      <c r="U524" s="40" t="str">
        <f t="array" ref="U524">INDEX($C$20:$C$700,MATCH(0,COUNTIF($U$19:U523,$C$20:$C$700),0))</f>
        <v/>
      </c>
      <c r="V524" s="40">
        <f t="shared" si="1"/>
        <v>0</v>
      </c>
      <c r="W524" s="40" t="str">
        <f t="array" ref="W524">INDEX($B$20:$B$49,MATCH(0,COUNTIF($U$19:U523,$C$20:$C$700),0))</f>
        <v/>
      </c>
      <c r="X524" s="40">
        <f t="shared" si="2"/>
        <v>0</v>
      </c>
      <c r="Y524" s="155"/>
      <c r="Z524" s="40" t="str">
        <f t="array" ref="Z524">INDEX($D$20:$D$700,MATCH(0,COUNTIF($Z$19:Z523,$D$20:$D$700),0))</f>
        <v/>
      </c>
      <c r="AA524" s="40">
        <f t="shared" si="3"/>
        <v>0</v>
      </c>
      <c r="AB524" s="40" t="str">
        <f t="array" ref="AB524">INDEX($B$20:$B$49,MATCH(0,COUNTIF($Z$19:Z523,$D$20:$D$700),0))</f>
        <v/>
      </c>
      <c r="AC524" s="40">
        <f t="shared" si="4"/>
        <v>0</v>
      </c>
    </row>
    <row r="525" ht="15.75" customHeight="1">
      <c r="B525" s="170"/>
      <c r="C525" s="170"/>
      <c r="D525" s="163"/>
      <c r="F525" s="92"/>
      <c r="U525" s="40" t="str">
        <f t="array" ref="U525">INDEX($C$20:$C$700,MATCH(0,COUNTIF($U$19:U524,$C$20:$C$700),0))</f>
        <v/>
      </c>
      <c r="V525" s="40">
        <f t="shared" si="1"/>
        <v>0</v>
      </c>
      <c r="W525" s="40" t="str">
        <f t="array" ref="W525">INDEX($B$20:$B$49,MATCH(0,COUNTIF($U$19:U524,$C$20:$C$700),0))</f>
        <v/>
      </c>
      <c r="X525" s="40">
        <f t="shared" si="2"/>
        <v>0</v>
      </c>
      <c r="Y525" s="155"/>
      <c r="Z525" s="40" t="str">
        <f t="array" ref="Z525">INDEX($D$20:$D$700,MATCH(0,COUNTIF($Z$19:Z524,$D$20:$D$700),0))</f>
        <v/>
      </c>
      <c r="AA525" s="40">
        <f t="shared" si="3"/>
        <v>0</v>
      </c>
      <c r="AB525" s="40" t="str">
        <f t="array" ref="AB525">INDEX($B$20:$B$49,MATCH(0,COUNTIF($Z$19:Z524,$D$20:$D$700),0))</f>
        <v/>
      </c>
      <c r="AC525" s="40">
        <f t="shared" si="4"/>
        <v>0</v>
      </c>
    </row>
    <row r="526" ht="15.75" customHeight="1">
      <c r="B526" s="170"/>
      <c r="C526" s="170"/>
      <c r="D526" s="163"/>
      <c r="F526" s="92"/>
      <c r="U526" s="40" t="str">
        <f t="array" ref="U526">INDEX($C$20:$C$700,MATCH(0,COUNTIF($U$19:U525,$C$20:$C$700),0))</f>
        <v/>
      </c>
      <c r="V526" s="40">
        <f t="shared" si="1"/>
        <v>0</v>
      </c>
      <c r="W526" s="40" t="str">
        <f t="array" ref="W526">INDEX($B$20:$B$49,MATCH(0,COUNTIF($U$19:U525,$C$20:$C$700),0))</f>
        <v/>
      </c>
      <c r="X526" s="40">
        <f t="shared" si="2"/>
        <v>0</v>
      </c>
      <c r="Y526" s="155"/>
      <c r="Z526" s="40" t="str">
        <f t="array" ref="Z526">INDEX($D$20:$D$700,MATCH(0,COUNTIF($Z$19:Z525,$D$20:$D$700),0))</f>
        <v/>
      </c>
      <c r="AA526" s="40">
        <f t="shared" si="3"/>
        <v>0</v>
      </c>
      <c r="AB526" s="40" t="str">
        <f t="array" ref="AB526">INDEX($B$20:$B$49,MATCH(0,COUNTIF($Z$19:Z525,$D$20:$D$700),0))</f>
        <v/>
      </c>
      <c r="AC526" s="40">
        <f t="shared" si="4"/>
        <v>0</v>
      </c>
    </row>
    <row r="527" ht="15.75" customHeight="1">
      <c r="B527" s="170"/>
      <c r="C527" s="170"/>
      <c r="D527" s="163"/>
      <c r="F527" s="92"/>
      <c r="U527" s="40" t="str">
        <f t="array" ref="U527">INDEX($C$20:$C$700,MATCH(0,COUNTIF($U$19:U526,$C$20:$C$700),0))</f>
        <v/>
      </c>
      <c r="V527" s="40">
        <f t="shared" si="1"/>
        <v>0</v>
      </c>
      <c r="W527" s="40" t="str">
        <f t="array" ref="W527">INDEX($B$20:$B$49,MATCH(0,COUNTIF($U$19:U526,$C$20:$C$700),0))</f>
        <v/>
      </c>
      <c r="X527" s="40">
        <f t="shared" si="2"/>
        <v>0</v>
      </c>
      <c r="Y527" s="155"/>
      <c r="Z527" s="40" t="str">
        <f t="array" ref="Z527">INDEX($D$20:$D$700,MATCH(0,COUNTIF($Z$19:Z526,$D$20:$D$700),0))</f>
        <v/>
      </c>
      <c r="AA527" s="40">
        <f t="shared" si="3"/>
        <v>0</v>
      </c>
      <c r="AB527" s="40" t="str">
        <f t="array" ref="AB527">INDEX($B$20:$B$49,MATCH(0,COUNTIF($Z$19:Z526,$D$20:$D$700),0))</f>
        <v/>
      </c>
      <c r="AC527" s="40">
        <f t="shared" si="4"/>
        <v>0</v>
      </c>
    </row>
    <row r="528" ht="15.75" customHeight="1">
      <c r="B528" s="170"/>
      <c r="C528" s="170"/>
      <c r="D528" s="163"/>
      <c r="F528" s="92"/>
      <c r="U528" s="40" t="str">
        <f t="array" ref="U528">INDEX($C$20:$C$700,MATCH(0,COUNTIF($U$19:U527,$C$20:$C$700),0))</f>
        <v/>
      </c>
      <c r="V528" s="40">
        <f t="shared" si="1"/>
        <v>0</v>
      </c>
      <c r="W528" s="40" t="str">
        <f t="array" ref="W528">INDEX($B$20:$B$49,MATCH(0,COUNTIF($U$19:U527,$C$20:$C$700),0))</f>
        <v/>
      </c>
      <c r="X528" s="40">
        <f t="shared" si="2"/>
        <v>0</v>
      </c>
      <c r="Y528" s="155"/>
      <c r="Z528" s="40" t="str">
        <f t="array" ref="Z528">INDEX($D$20:$D$700,MATCH(0,COUNTIF($Z$19:Z527,$D$20:$D$700),0))</f>
        <v/>
      </c>
      <c r="AA528" s="40">
        <f t="shared" si="3"/>
        <v>0</v>
      </c>
      <c r="AB528" s="40" t="str">
        <f t="array" ref="AB528">INDEX($B$20:$B$49,MATCH(0,COUNTIF($Z$19:Z527,$D$20:$D$700),0))</f>
        <v/>
      </c>
      <c r="AC528" s="40">
        <f t="shared" si="4"/>
        <v>0</v>
      </c>
    </row>
    <row r="529" ht="15.75" customHeight="1">
      <c r="B529" s="170"/>
      <c r="C529" s="170"/>
      <c r="D529" s="163"/>
      <c r="F529" s="92"/>
      <c r="U529" s="40" t="str">
        <f t="array" ref="U529">INDEX($C$20:$C$700,MATCH(0,COUNTIF($U$19:U528,$C$20:$C$700),0))</f>
        <v/>
      </c>
      <c r="V529" s="40">
        <f t="shared" si="1"/>
        <v>0</v>
      </c>
      <c r="W529" s="40" t="str">
        <f t="array" ref="W529">INDEX($B$20:$B$49,MATCH(0,COUNTIF($U$19:U528,$C$20:$C$700),0))</f>
        <v/>
      </c>
      <c r="X529" s="40">
        <f t="shared" si="2"/>
        <v>0</v>
      </c>
      <c r="Y529" s="155"/>
      <c r="Z529" s="40" t="str">
        <f t="array" ref="Z529">INDEX($D$20:$D$700,MATCH(0,COUNTIF($Z$19:Z528,$D$20:$D$700),0))</f>
        <v/>
      </c>
      <c r="AA529" s="40">
        <f t="shared" si="3"/>
        <v>0</v>
      </c>
      <c r="AB529" s="40" t="str">
        <f t="array" ref="AB529">INDEX($B$20:$B$49,MATCH(0,COUNTIF($Z$19:Z528,$D$20:$D$700),0))</f>
        <v/>
      </c>
      <c r="AC529" s="40">
        <f t="shared" si="4"/>
        <v>0</v>
      </c>
    </row>
    <row r="530" ht="15.75" customHeight="1">
      <c r="B530" s="170"/>
      <c r="C530" s="170"/>
      <c r="D530" s="163"/>
      <c r="F530" s="92"/>
      <c r="U530" s="40" t="str">
        <f t="array" ref="U530">INDEX($C$20:$C$700,MATCH(0,COUNTIF($U$19:U529,$C$20:$C$700),0))</f>
        <v/>
      </c>
      <c r="V530" s="40">
        <f t="shared" si="1"/>
        <v>0</v>
      </c>
      <c r="W530" s="40" t="str">
        <f t="array" ref="W530">INDEX($B$20:$B$49,MATCH(0,COUNTIF($U$19:U529,$C$20:$C$700),0))</f>
        <v/>
      </c>
      <c r="X530" s="40">
        <f t="shared" si="2"/>
        <v>0</v>
      </c>
      <c r="Y530" s="155"/>
      <c r="Z530" s="40" t="str">
        <f t="array" ref="Z530">INDEX($D$20:$D$700,MATCH(0,COUNTIF($Z$19:Z529,$D$20:$D$700),0))</f>
        <v/>
      </c>
      <c r="AA530" s="40">
        <f t="shared" si="3"/>
        <v>0</v>
      </c>
      <c r="AB530" s="40" t="str">
        <f t="array" ref="AB530">INDEX($B$20:$B$49,MATCH(0,COUNTIF($Z$19:Z529,$D$20:$D$700),0))</f>
        <v/>
      </c>
      <c r="AC530" s="40">
        <f t="shared" si="4"/>
        <v>0</v>
      </c>
    </row>
    <row r="531" ht="15.75" customHeight="1">
      <c r="B531" s="170"/>
      <c r="C531" s="170"/>
      <c r="D531" s="163"/>
      <c r="F531" s="92"/>
      <c r="U531" s="40" t="str">
        <f t="array" ref="U531">INDEX($C$20:$C$700,MATCH(0,COUNTIF($U$19:U530,$C$20:$C$700),0))</f>
        <v/>
      </c>
      <c r="V531" s="40">
        <f t="shared" si="1"/>
        <v>0</v>
      </c>
      <c r="W531" s="40" t="str">
        <f t="array" ref="W531">INDEX($B$20:$B$49,MATCH(0,COUNTIF($U$19:U530,$C$20:$C$700),0))</f>
        <v/>
      </c>
      <c r="X531" s="40">
        <f t="shared" si="2"/>
        <v>0</v>
      </c>
      <c r="Y531" s="155"/>
      <c r="Z531" s="40" t="str">
        <f t="array" ref="Z531">INDEX($D$20:$D$700,MATCH(0,COUNTIF($Z$19:Z530,$D$20:$D$700),0))</f>
        <v/>
      </c>
      <c r="AA531" s="40">
        <f t="shared" si="3"/>
        <v>0</v>
      </c>
      <c r="AB531" s="40" t="str">
        <f t="array" ref="AB531">INDEX($B$20:$B$49,MATCH(0,COUNTIF($Z$19:Z530,$D$20:$D$700),0))</f>
        <v/>
      </c>
      <c r="AC531" s="40">
        <f t="shared" si="4"/>
        <v>0</v>
      </c>
    </row>
    <row r="532" ht="15.75" customHeight="1">
      <c r="B532" s="170"/>
      <c r="C532" s="170"/>
      <c r="D532" s="163"/>
      <c r="F532" s="92"/>
      <c r="U532" s="40" t="str">
        <f t="array" ref="U532">INDEX($C$20:$C$700,MATCH(0,COUNTIF($U$19:U531,$C$20:$C$700),0))</f>
        <v/>
      </c>
      <c r="V532" s="40">
        <f t="shared" si="1"/>
        <v>0</v>
      </c>
      <c r="W532" s="40" t="str">
        <f t="array" ref="W532">INDEX($B$20:$B$49,MATCH(0,COUNTIF($U$19:U531,$C$20:$C$700),0))</f>
        <v/>
      </c>
      <c r="X532" s="40">
        <f t="shared" si="2"/>
        <v>0</v>
      </c>
      <c r="Y532" s="155"/>
      <c r="Z532" s="40" t="str">
        <f t="array" ref="Z532">INDEX($D$20:$D$700,MATCH(0,COUNTIF($Z$19:Z531,$D$20:$D$700),0))</f>
        <v/>
      </c>
      <c r="AA532" s="40">
        <f t="shared" si="3"/>
        <v>0</v>
      </c>
      <c r="AB532" s="40" t="str">
        <f t="array" ref="AB532">INDEX($B$20:$B$49,MATCH(0,COUNTIF($Z$19:Z531,$D$20:$D$700),0))</f>
        <v/>
      </c>
      <c r="AC532" s="40">
        <f t="shared" si="4"/>
        <v>0</v>
      </c>
    </row>
    <row r="533" ht="15.75" customHeight="1">
      <c r="B533" s="170"/>
      <c r="C533" s="170"/>
      <c r="D533" s="163"/>
      <c r="F533" s="92"/>
      <c r="U533" s="40" t="str">
        <f t="array" ref="U533">INDEX($C$20:$C$700,MATCH(0,COUNTIF($U$19:U532,$C$20:$C$700),0))</f>
        <v/>
      </c>
      <c r="V533" s="40">
        <f t="shared" si="1"/>
        <v>0</v>
      </c>
      <c r="W533" s="40" t="str">
        <f t="array" ref="W533">INDEX($B$20:$B$49,MATCH(0,COUNTIF($U$19:U532,$C$20:$C$700),0))</f>
        <v/>
      </c>
      <c r="X533" s="40">
        <f t="shared" si="2"/>
        <v>0</v>
      </c>
      <c r="Y533" s="155"/>
      <c r="Z533" s="40" t="str">
        <f t="array" ref="Z533">INDEX($D$20:$D$700,MATCH(0,COUNTIF($Z$19:Z532,$D$20:$D$700),0))</f>
        <v/>
      </c>
      <c r="AA533" s="40">
        <f t="shared" si="3"/>
        <v>0</v>
      </c>
      <c r="AB533" s="40" t="str">
        <f t="array" ref="AB533">INDEX($B$20:$B$49,MATCH(0,COUNTIF($Z$19:Z532,$D$20:$D$700),0))</f>
        <v/>
      </c>
      <c r="AC533" s="40">
        <f t="shared" si="4"/>
        <v>0</v>
      </c>
    </row>
    <row r="534" ht="15.75" customHeight="1">
      <c r="B534" s="170"/>
      <c r="C534" s="170"/>
      <c r="D534" s="163"/>
      <c r="F534" s="92"/>
      <c r="U534" s="40" t="str">
        <f t="array" ref="U534">INDEX($C$20:$C$700,MATCH(0,COUNTIF($U$19:U533,$C$20:$C$700),0))</f>
        <v/>
      </c>
      <c r="V534" s="40">
        <f t="shared" si="1"/>
        <v>0</v>
      </c>
      <c r="W534" s="40" t="str">
        <f t="array" ref="W534">INDEX($B$20:$B$49,MATCH(0,COUNTIF($U$19:U533,$C$20:$C$700),0))</f>
        <v/>
      </c>
      <c r="X534" s="40">
        <f t="shared" si="2"/>
        <v>0</v>
      </c>
      <c r="Y534" s="155"/>
      <c r="Z534" s="40" t="str">
        <f t="array" ref="Z534">INDEX($D$20:$D$700,MATCH(0,COUNTIF($Z$19:Z533,$D$20:$D$700),0))</f>
        <v/>
      </c>
      <c r="AA534" s="40">
        <f t="shared" si="3"/>
        <v>0</v>
      </c>
      <c r="AB534" s="40" t="str">
        <f t="array" ref="AB534">INDEX($B$20:$B$49,MATCH(0,COUNTIF($Z$19:Z533,$D$20:$D$700),0))</f>
        <v/>
      </c>
      <c r="AC534" s="40">
        <f t="shared" si="4"/>
        <v>0</v>
      </c>
    </row>
    <row r="535" ht="15.75" customHeight="1">
      <c r="B535" s="170"/>
      <c r="C535" s="170"/>
      <c r="D535" s="163"/>
      <c r="F535" s="92"/>
      <c r="U535" s="40" t="str">
        <f t="array" ref="U535">INDEX($C$20:$C$700,MATCH(0,COUNTIF($U$19:U534,$C$20:$C$700),0))</f>
        <v/>
      </c>
      <c r="V535" s="40">
        <f t="shared" si="1"/>
        <v>0</v>
      </c>
      <c r="W535" s="40" t="str">
        <f t="array" ref="W535">INDEX($B$20:$B$49,MATCH(0,COUNTIF($U$19:U534,$C$20:$C$700),0))</f>
        <v/>
      </c>
      <c r="X535" s="40">
        <f t="shared" si="2"/>
        <v>0</v>
      </c>
      <c r="Y535" s="155"/>
      <c r="Z535" s="40" t="str">
        <f t="array" ref="Z535">INDEX($D$20:$D$700,MATCH(0,COUNTIF($Z$19:Z534,$D$20:$D$700),0))</f>
        <v/>
      </c>
      <c r="AA535" s="40">
        <f t="shared" si="3"/>
        <v>0</v>
      </c>
      <c r="AB535" s="40" t="str">
        <f t="array" ref="AB535">INDEX($B$20:$B$49,MATCH(0,COUNTIF($Z$19:Z534,$D$20:$D$700),0))</f>
        <v/>
      </c>
      <c r="AC535" s="40">
        <f t="shared" si="4"/>
        <v>0</v>
      </c>
    </row>
    <row r="536" ht="15.75" customHeight="1">
      <c r="B536" s="170"/>
      <c r="C536" s="170"/>
      <c r="D536" s="163"/>
      <c r="F536" s="92"/>
      <c r="U536" s="40" t="str">
        <f t="array" ref="U536">INDEX($C$20:$C$700,MATCH(0,COUNTIF($U$19:U535,$C$20:$C$700),0))</f>
        <v/>
      </c>
      <c r="V536" s="40">
        <f t="shared" si="1"/>
        <v>0</v>
      </c>
      <c r="W536" s="40" t="str">
        <f t="array" ref="W536">INDEX($B$20:$B$49,MATCH(0,COUNTIF($U$19:U535,$C$20:$C$700),0))</f>
        <v/>
      </c>
      <c r="X536" s="40">
        <f t="shared" si="2"/>
        <v>0</v>
      </c>
      <c r="Y536" s="155"/>
      <c r="Z536" s="40" t="str">
        <f t="array" ref="Z536">INDEX($D$20:$D$700,MATCH(0,COUNTIF($Z$19:Z535,$D$20:$D$700),0))</f>
        <v/>
      </c>
      <c r="AA536" s="40">
        <f t="shared" si="3"/>
        <v>0</v>
      </c>
      <c r="AB536" s="40" t="str">
        <f t="array" ref="AB536">INDEX($B$20:$B$49,MATCH(0,COUNTIF($Z$19:Z535,$D$20:$D$700),0))</f>
        <v/>
      </c>
      <c r="AC536" s="40">
        <f t="shared" si="4"/>
        <v>0</v>
      </c>
    </row>
    <row r="537" ht="15.75" customHeight="1">
      <c r="B537" s="170"/>
      <c r="C537" s="170"/>
      <c r="D537" s="163"/>
      <c r="F537" s="92"/>
      <c r="U537" s="40" t="str">
        <f t="array" ref="U537">INDEX($C$20:$C$700,MATCH(0,COUNTIF($U$19:U536,$C$20:$C$700),0))</f>
        <v/>
      </c>
      <c r="V537" s="40">
        <f t="shared" si="1"/>
        <v>0</v>
      </c>
      <c r="W537" s="40" t="str">
        <f t="array" ref="W537">INDEX($B$20:$B$49,MATCH(0,COUNTIF($U$19:U536,$C$20:$C$700),0))</f>
        <v/>
      </c>
      <c r="X537" s="40">
        <f t="shared" si="2"/>
        <v>0</v>
      </c>
      <c r="Y537" s="155"/>
      <c r="Z537" s="40" t="str">
        <f t="array" ref="Z537">INDEX($D$20:$D$700,MATCH(0,COUNTIF($Z$19:Z536,$D$20:$D$700),0))</f>
        <v/>
      </c>
      <c r="AA537" s="40">
        <f t="shared" si="3"/>
        <v>0</v>
      </c>
      <c r="AB537" s="40" t="str">
        <f t="array" ref="AB537">INDEX($B$20:$B$49,MATCH(0,COUNTIF($Z$19:Z536,$D$20:$D$700),0))</f>
        <v/>
      </c>
      <c r="AC537" s="40">
        <f t="shared" si="4"/>
        <v>0</v>
      </c>
    </row>
    <row r="538" ht="15.75" customHeight="1">
      <c r="B538" s="170"/>
      <c r="C538" s="170"/>
      <c r="D538" s="163"/>
      <c r="F538" s="92"/>
      <c r="U538" s="40" t="str">
        <f t="array" ref="U538">INDEX($C$20:$C$700,MATCH(0,COUNTIF($U$19:U537,$C$20:$C$700),0))</f>
        <v/>
      </c>
      <c r="V538" s="40">
        <f t="shared" si="1"/>
        <v>0</v>
      </c>
      <c r="W538" s="40" t="str">
        <f t="array" ref="W538">INDEX($B$20:$B$49,MATCH(0,COUNTIF($U$19:U537,$C$20:$C$700),0))</f>
        <v/>
      </c>
      <c r="X538" s="40">
        <f t="shared" si="2"/>
        <v>0</v>
      </c>
      <c r="Y538" s="155"/>
      <c r="Z538" s="40" t="str">
        <f t="array" ref="Z538">INDEX($D$20:$D$700,MATCH(0,COUNTIF($Z$19:Z537,$D$20:$D$700),0))</f>
        <v/>
      </c>
      <c r="AA538" s="40">
        <f t="shared" si="3"/>
        <v>0</v>
      </c>
      <c r="AB538" s="40" t="str">
        <f t="array" ref="AB538">INDEX($B$20:$B$49,MATCH(0,COUNTIF($Z$19:Z537,$D$20:$D$700),0))</f>
        <v/>
      </c>
      <c r="AC538" s="40">
        <f t="shared" si="4"/>
        <v>0</v>
      </c>
    </row>
    <row r="539" ht="15.75" customHeight="1">
      <c r="B539" s="170"/>
      <c r="C539" s="170"/>
      <c r="D539" s="163"/>
      <c r="F539" s="92"/>
      <c r="U539" s="40" t="str">
        <f t="array" ref="U539">INDEX($C$20:$C$700,MATCH(0,COUNTIF($U$19:U538,$C$20:$C$700),0))</f>
        <v/>
      </c>
      <c r="V539" s="40">
        <f t="shared" si="1"/>
        <v>0</v>
      </c>
      <c r="W539" s="40" t="str">
        <f t="array" ref="W539">INDEX($B$20:$B$49,MATCH(0,COUNTIF($U$19:U538,$C$20:$C$700),0))</f>
        <v/>
      </c>
      <c r="X539" s="40">
        <f t="shared" si="2"/>
        <v>0</v>
      </c>
      <c r="Y539" s="155"/>
      <c r="Z539" s="40" t="str">
        <f t="array" ref="Z539">INDEX($D$20:$D$700,MATCH(0,COUNTIF($Z$19:Z538,$D$20:$D$700),0))</f>
        <v/>
      </c>
      <c r="AA539" s="40">
        <f t="shared" si="3"/>
        <v>0</v>
      </c>
      <c r="AB539" s="40" t="str">
        <f t="array" ref="AB539">INDEX($B$20:$B$49,MATCH(0,COUNTIF($Z$19:Z538,$D$20:$D$700),0))</f>
        <v/>
      </c>
      <c r="AC539" s="40">
        <f t="shared" si="4"/>
        <v>0</v>
      </c>
    </row>
    <row r="540" ht="15.75" customHeight="1">
      <c r="B540" s="170"/>
      <c r="C540" s="170"/>
      <c r="D540" s="163"/>
      <c r="F540" s="92"/>
      <c r="U540" s="40" t="str">
        <f t="array" ref="U540">INDEX($C$20:$C$700,MATCH(0,COUNTIF($U$19:U539,$C$20:$C$700),0))</f>
        <v/>
      </c>
      <c r="V540" s="40">
        <f t="shared" si="1"/>
        <v>0</v>
      </c>
      <c r="W540" s="40" t="str">
        <f t="array" ref="W540">INDEX($B$20:$B$49,MATCH(0,COUNTIF($U$19:U539,$C$20:$C$700),0))</f>
        <v/>
      </c>
      <c r="X540" s="40">
        <f t="shared" si="2"/>
        <v>0</v>
      </c>
      <c r="Y540" s="155"/>
      <c r="Z540" s="40" t="str">
        <f t="array" ref="Z540">INDEX($D$20:$D$700,MATCH(0,COUNTIF($Z$19:Z539,$D$20:$D$700),0))</f>
        <v/>
      </c>
      <c r="AA540" s="40">
        <f t="shared" si="3"/>
        <v>0</v>
      </c>
      <c r="AB540" s="40" t="str">
        <f t="array" ref="AB540">INDEX($B$20:$B$49,MATCH(0,COUNTIF($Z$19:Z539,$D$20:$D$700),0))</f>
        <v/>
      </c>
      <c r="AC540" s="40">
        <f t="shared" si="4"/>
        <v>0</v>
      </c>
    </row>
    <row r="541" ht="15.75" customHeight="1">
      <c r="B541" s="170"/>
      <c r="C541" s="170"/>
      <c r="D541" s="163"/>
      <c r="F541" s="92"/>
      <c r="U541" s="40" t="str">
        <f t="array" ref="U541">INDEX($C$20:$C$700,MATCH(0,COUNTIF($U$19:U540,$C$20:$C$700),0))</f>
        <v/>
      </c>
      <c r="V541" s="40">
        <f t="shared" si="1"/>
        <v>0</v>
      </c>
      <c r="W541" s="40" t="str">
        <f t="array" ref="W541">INDEX($B$20:$B$49,MATCH(0,COUNTIF($U$19:U540,$C$20:$C$700),0))</f>
        <v/>
      </c>
      <c r="X541" s="40">
        <f t="shared" si="2"/>
        <v>0</v>
      </c>
      <c r="Y541" s="155"/>
      <c r="Z541" s="40" t="str">
        <f t="array" ref="Z541">INDEX($D$20:$D$700,MATCH(0,COUNTIF($Z$19:Z540,$D$20:$D$700),0))</f>
        <v/>
      </c>
      <c r="AA541" s="40">
        <f t="shared" si="3"/>
        <v>0</v>
      </c>
      <c r="AB541" s="40" t="str">
        <f t="array" ref="AB541">INDEX($B$20:$B$49,MATCH(0,COUNTIF($Z$19:Z540,$D$20:$D$700),0))</f>
        <v/>
      </c>
      <c r="AC541" s="40">
        <f t="shared" si="4"/>
        <v>0</v>
      </c>
    </row>
    <row r="542" ht="15.75" customHeight="1">
      <c r="B542" s="170"/>
      <c r="C542" s="170"/>
      <c r="D542" s="163"/>
      <c r="F542" s="92"/>
      <c r="U542" s="40" t="str">
        <f t="array" ref="U542">INDEX($C$20:$C$700,MATCH(0,COUNTIF($U$19:U541,$C$20:$C$700),0))</f>
        <v/>
      </c>
      <c r="V542" s="40">
        <f t="shared" si="1"/>
        <v>0</v>
      </c>
      <c r="W542" s="40" t="str">
        <f t="array" ref="W542">INDEX($B$20:$B$49,MATCH(0,COUNTIF($U$19:U541,$C$20:$C$700),0))</f>
        <v/>
      </c>
      <c r="X542" s="40">
        <f t="shared" si="2"/>
        <v>0</v>
      </c>
      <c r="Y542" s="155"/>
      <c r="Z542" s="40" t="str">
        <f t="array" ref="Z542">INDEX($D$20:$D$700,MATCH(0,COUNTIF($Z$19:Z541,$D$20:$D$700),0))</f>
        <v/>
      </c>
      <c r="AA542" s="40">
        <f t="shared" si="3"/>
        <v>0</v>
      </c>
      <c r="AB542" s="40" t="str">
        <f t="array" ref="AB542">INDEX($B$20:$B$49,MATCH(0,COUNTIF($Z$19:Z541,$D$20:$D$700),0))</f>
        <v/>
      </c>
      <c r="AC542" s="40">
        <f t="shared" si="4"/>
        <v>0</v>
      </c>
    </row>
    <row r="543" ht="15.75" customHeight="1">
      <c r="B543" s="170"/>
      <c r="C543" s="170"/>
      <c r="D543" s="163"/>
      <c r="F543" s="92"/>
      <c r="U543" s="40" t="str">
        <f t="array" ref="U543">INDEX($C$20:$C$700,MATCH(0,COUNTIF($U$19:U542,$C$20:$C$700),0))</f>
        <v/>
      </c>
      <c r="V543" s="40">
        <f t="shared" si="1"/>
        <v>0</v>
      </c>
      <c r="W543" s="40" t="str">
        <f t="array" ref="W543">INDEX($B$20:$B$49,MATCH(0,COUNTIF($U$19:U542,$C$20:$C$700),0))</f>
        <v/>
      </c>
      <c r="X543" s="40">
        <f t="shared" si="2"/>
        <v>0</v>
      </c>
      <c r="Y543" s="155"/>
      <c r="Z543" s="40" t="str">
        <f t="array" ref="Z543">INDEX($D$20:$D$700,MATCH(0,COUNTIF($Z$19:Z542,$D$20:$D$700),0))</f>
        <v/>
      </c>
      <c r="AA543" s="40">
        <f t="shared" si="3"/>
        <v>0</v>
      </c>
      <c r="AB543" s="40" t="str">
        <f t="array" ref="AB543">INDEX($B$20:$B$49,MATCH(0,COUNTIF($Z$19:Z542,$D$20:$D$700),0))</f>
        <v/>
      </c>
      <c r="AC543" s="40">
        <f t="shared" si="4"/>
        <v>0</v>
      </c>
    </row>
    <row r="544" ht="15.75" customHeight="1">
      <c r="B544" s="170"/>
      <c r="C544" s="170"/>
      <c r="D544" s="163"/>
      <c r="F544" s="92"/>
      <c r="U544" s="40" t="str">
        <f t="array" ref="U544">INDEX($C$20:$C$700,MATCH(0,COUNTIF($U$19:U543,$C$20:$C$700),0))</f>
        <v/>
      </c>
      <c r="V544" s="40">
        <f t="shared" si="1"/>
        <v>0</v>
      </c>
      <c r="W544" s="40" t="str">
        <f t="array" ref="W544">INDEX($B$20:$B$49,MATCH(0,COUNTIF($U$19:U543,$C$20:$C$700),0))</f>
        <v/>
      </c>
      <c r="X544" s="40">
        <f t="shared" si="2"/>
        <v>0</v>
      </c>
      <c r="Y544" s="155"/>
      <c r="Z544" s="40" t="str">
        <f t="array" ref="Z544">INDEX($D$20:$D$700,MATCH(0,COUNTIF($Z$19:Z543,$D$20:$D$700),0))</f>
        <v/>
      </c>
      <c r="AA544" s="40">
        <f t="shared" si="3"/>
        <v>0</v>
      </c>
      <c r="AB544" s="40" t="str">
        <f t="array" ref="AB544">INDEX($B$20:$B$49,MATCH(0,COUNTIF($Z$19:Z543,$D$20:$D$700),0))</f>
        <v/>
      </c>
      <c r="AC544" s="40">
        <f t="shared" si="4"/>
        <v>0</v>
      </c>
    </row>
    <row r="545" ht="15.75" customHeight="1">
      <c r="B545" s="170"/>
      <c r="C545" s="170"/>
      <c r="D545" s="163"/>
      <c r="F545" s="92"/>
      <c r="U545" s="40" t="str">
        <f t="array" ref="U545">INDEX($C$20:$C$700,MATCH(0,COUNTIF($U$19:U544,$C$20:$C$700),0))</f>
        <v/>
      </c>
      <c r="V545" s="40">
        <f t="shared" si="1"/>
        <v>0</v>
      </c>
      <c r="W545" s="40" t="str">
        <f t="array" ref="W545">INDEX($B$20:$B$49,MATCH(0,COUNTIF($U$19:U544,$C$20:$C$700),0))</f>
        <v/>
      </c>
      <c r="X545" s="40">
        <f t="shared" si="2"/>
        <v>0</v>
      </c>
      <c r="Y545" s="155"/>
      <c r="Z545" s="40" t="str">
        <f t="array" ref="Z545">INDEX($D$20:$D$700,MATCH(0,COUNTIF($Z$19:Z544,$D$20:$D$700),0))</f>
        <v/>
      </c>
      <c r="AA545" s="40">
        <f t="shared" si="3"/>
        <v>0</v>
      </c>
      <c r="AB545" s="40" t="str">
        <f t="array" ref="AB545">INDEX($B$20:$B$49,MATCH(0,COUNTIF($Z$19:Z544,$D$20:$D$700),0))</f>
        <v/>
      </c>
      <c r="AC545" s="40">
        <f t="shared" si="4"/>
        <v>0</v>
      </c>
    </row>
    <row r="546" ht="15.75" customHeight="1">
      <c r="B546" s="170"/>
      <c r="C546" s="170"/>
      <c r="D546" s="163"/>
      <c r="F546" s="92"/>
      <c r="U546" s="40" t="str">
        <f t="array" ref="U546">INDEX($C$20:$C$700,MATCH(0,COUNTIF($U$19:U545,$C$20:$C$700),0))</f>
        <v/>
      </c>
      <c r="V546" s="40">
        <f t="shared" si="1"/>
        <v>0</v>
      </c>
      <c r="W546" s="40" t="str">
        <f t="array" ref="W546">INDEX($B$20:$B$49,MATCH(0,COUNTIF($U$19:U545,$C$20:$C$700),0))</f>
        <v/>
      </c>
      <c r="X546" s="40">
        <f t="shared" si="2"/>
        <v>0</v>
      </c>
      <c r="Y546" s="155"/>
      <c r="Z546" s="40" t="str">
        <f t="array" ref="Z546">INDEX($D$20:$D$700,MATCH(0,COUNTIF($Z$19:Z545,$D$20:$D$700),0))</f>
        <v/>
      </c>
      <c r="AA546" s="40">
        <f t="shared" si="3"/>
        <v>0</v>
      </c>
      <c r="AB546" s="40" t="str">
        <f t="array" ref="AB546">INDEX($B$20:$B$49,MATCH(0,COUNTIF($Z$19:Z545,$D$20:$D$700),0))</f>
        <v/>
      </c>
      <c r="AC546" s="40">
        <f t="shared" si="4"/>
        <v>0</v>
      </c>
    </row>
    <row r="547" ht="15.75" customHeight="1">
      <c r="B547" s="170"/>
      <c r="C547" s="170"/>
      <c r="D547" s="163"/>
      <c r="F547" s="92"/>
      <c r="U547" s="40" t="str">
        <f t="array" ref="U547">INDEX($C$20:$C$700,MATCH(0,COUNTIF($U$19:U546,$C$20:$C$700),0))</f>
        <v/>
      </c>
      <c r="V547" s="40">
        <f t="shared" si="1"/>
        <v>0</v>
      </c>
      <c r="W547" s="40" t="str">
        <f t="array" ref="W547">INDEX($B$20:$B$49,MATCH(0,COUNTIF($U$19:U546,$C$20:$C$700),0))</f>
        <v/>
      </c>
      <c r="X547" s="40">
        <f t="shared" si="2"/>
        <v>0</v>
      </c>
      <c r="Y547" s="155"/>
      <c r="Z547" s="40" t="str">
        <f t="array" ref="Z547">INDEX($D$20:$D$700,MATCH(0,COUNTIF($Z$19:Z546,$D$20:$D$700),0))</f>
        <v/>
      </c>
      <c r="AA547" s="40">
        <f t="shared" si="3"/>
        <v>0</v>
      </c>
      <c r="AB547" s="40" t="str">
        <f t="array" ref="AB547">INDEX($B$20:$B$49,MATCH(0,COUNTIF($Z$19:Z546,$D$20:$D$700),0))</f>
        <v/>
      </c>
      <c r="AC547" s="40">
        <f t="shared" si="4"/>
        <v>0</v>
      </c>
    </row>
    <row r="548" ht="15.75" customHeight="1">
      <c r="B548" s="170"/>
      <c r="C548" s="170"/>
      <c r="D548" s="163"/>
      <c r="F548" s="92"/>
      <c r="U548" s="40" t="str">
        <f t="array" ref="U548">INDEX($C$20:$C$700,MATCH(0,COUNTIF($U$19:U547,$C$20:$C$700),0))</f>
        <v/>
      </c>
      <c r="V548" s="40">
        <f t="shared" si="1"/>
        <v>0</v>
      </c>
      <c r="W548" s="40" t="str">
        <f t="array" ref="W548">INDEX($B$20:$B$49,MATCH(0,COUNTIF($U$19:U547,$C$20:$C$700),0))</f>
        <v/>
      </c>
      <c r="X548" s="40">
        <f t="shared" si="2"/>
        <v>0</v>
      </c>
      <c r="Y548" s="155"/>
      <c r="Z548" s="40" t="str">
        <f t="array" ref="Z548">INDEX($D$20:$D$700,MATCH(0,COUNTIF($Z$19:Z547,$D$20:$D$700),0))</f>
        <v/>
      </c>
      <c r="AA548" s="40">
        <f t="shared" si="3"/>
        <v>0</v>
      </c>
      <c r="AB548" s="40" t="str">
        <f t="array" ref="AB548">INDEX($B$20:$B$49,MATCH(0,COUNTIF($Z$19:Z547,$D$20:$D$700),0))</f>
        <v/>
      </c>
      <c r="AC548" s="40">
        <f t="shared" si="4"/>
        <v>0</v>
      </c>
    </row>
    <row r="549" ht="15.75" customHeight="1">
      <c r="B549" s="170"/>
      <c r="C549" s="170"/>
      <c r="D549" s="163"/>
      <c r="F549" s="92"/>
      <c r="U549" s="40" t="str">
        <f t="array" ref="U549">INDEX($C$20:$C$700,MATCH(0,COUNTIF($U$19:U548,$C$20:$C$700),0))</f>
        <v/>
      </c>
      <c r="V549" s="40">
        <f t="shared" si="1"/>
        <v>0</v>
      </c>
      <c r="W549" s="40" t="str">
        <f t="array" ref="W549">INDEX($B$20:$B$49,MATCH(0,COUNTIF($U$19:U548,$C$20:$C$700),0))</f>
        <v/>
      </c>
      <c r="X549" s="40">
        <f t="shared" si="2"/>
        <v>0</v>
      </c>
      <c r="Y549" s="155"/>
      <c r="Z549" s="40" t="str">
        <f t="array" ref="Z549">INDEX($D$20:$D$700,MATCH(0,COUNTIF($Z$19:Z548,$D$20:$D$700),0))</f>
        <v/>
      </c>
      <c r="AA549" s="40">
        <f t="shared" si="3"/>
        <v>0</v>
      </c>
      <c r="AB549" s="40" t="str">
        <f t="array" ref="AB549">INDEX($B$20:$B$49,MATCH(0,COUNTIF($Z$19:Z548,$D$20:$D$700),0))</f>
        <v/>
      </c>
      <c r="AC549" s="40">
        <f t="shared" si="4"/>
        <v>0</v>
      </c>
    </row>
    <row r="550" ht="15.75" customHeight="1">
      <c r="B550" s="170"/>
      <c r="C550" s="170"/>
      <c r="D550" s="163"/>
      <c r="F550" s="92"/>
      <c r="U550" s="40" t="str">
        <f t="array" ref="U550">INDEX($C$20:$C$700,MATCH(0,COUNTIF($U$19:U549,$C$20:$C$700),0))</f>
        <v/>
      </c>
      <c r="V550" s="40">
        <f t="shared" si="1"/>
        <v>0</v>
      </c>
      <c r="W550" s="40" t="str">
        <f t="array" ref="W550">INDEX($B$20:$B$49,MATCH(0,COUNTIF($U$19:U549,$C$20:$C$700),0))</f>
        <v/>
      </c>
      <c r="X550" s="40">
        <f t="shared" si="2"/>
        <v>0</v>
      </c>
      <c r="Y550" s="155"/>
      <c r="Z550" s="40" t="str">
        <f t="array" ref="Z550">INDEX($D$20:$D$700,MATCH(0,COUNTIF($Z$19:Z549,$D$20:$D$700),0))</f>
        <v/>
      </c>
      <c r="AA550" s="40">
        <f t="shared" si="3"/>
        <v>0</v>
      </c>
      <c r="AB550" s="40" t="str">
        <f t="array" ref="AB550">INDEX($B$20:$B$49,MATCH(0,COUNTIF($Z$19:Z549,$D$20:$D$700),0))</f>
        <v/>
      </c>
      <c r="AC550" s="40">
        <f t="shared" si="4"/>
        <v>0</v>
      </c>
    </row>
    <row r="551" ht="15.75" customHeight="1">
      <c r="B551" s="170"/>
      <c r="C551" s="170"/>
      <c r="D551" s="163"/>
      <c r="F551" s="92"/>
      <c r="U551" s="40" t="str">
        <f t="array" ref="U551">INDEX($C$20:$C$700,MATCH(0,COUNTIF($U$19:U550,$C$20:$C$700),0))</f>
        <v/>
      </c>
      <c r="V551" s="40">
        <f t="shared" si="1"/>
        <v>0</v>
      </c>
      <c r="W551" s="40" t="str">
        <f t="array" ref="W551">INDEX($B$20:$B$49,MATCH(0,COUNTIF($U$19:U550,$C$20:$C$700),0))</f>
        <v/>
      </c>
      <c r="X551" s="40">
        <f t="shared" si="2"/>
        <v>0</v>
      </c>
      <c r="Y551" s="155"/>
      <c r="Z551" s="40" t="str">
        <f t="array" ref="Z551">INDEX($D$20:$D$700,MATCH(0,COUNTIF($Z$19:Z550,$D$20:$D$700),0))</f>
        <v/>
      </c>
      <c r="AA551" s="40">
        <f t="shared" si="3"/>
        <v>0</v>
      </c>
      <c r="AB551" s="40" t="str">
        <f t="array" ref="AB551">INDEX($B$20:$B$49,MATCH(0,COUNTIF($Z$19:Z550,$D$20:$D$700),0))</f>
        <v/>
      </c>
      <c r="AC551" s="40">
        <f t="shared" si="4"/>
        <v>0</v>
      </c>
    </row>
    <row r="552" ht="15.75" customHeight="1">
      <c r="B552" s="170"/>
      <c r="C552" s="170"/>
      <c r="D552" s="163"/>
      <c r="F552" s="92"/>
      <c r="U552" s="40" t="str">
        <f t="array" ref="U552">INDEX($C$20:$C$700,MATCH(0,COUNTIF($U$19:U551,$C$20:$C$700),0))</f>
        <v/>
      </c>
      <c r="V552" s="40">
        <f t="shared" si="1"/>
        <v>0</v>
      </c>
      <c r="W552" s="40" t="str">
        <f t="array" ref="W552">INDEX($B$20:$B$49,MATCH(0,COUNTIF($U$19:U551,$C$20:$C$700),0))</f>
        <v/>
      </c>
      <c r="X552" s="40">
        <f t="shared" si="2"/>
        <v>0</v>
      </c>
      <c r="Y552" s="155"/>
      <c r="Z552" s="40" t="str">
        <f t="array" ref="Z552">INDEX($D$20:$D$700,MATCH(0,COUNTIF($Z$19:Z551,$D$20:$D$700),0))</f>
        <v/>
      </c>
      <c r="AA552" s="40">
        <f t="shared" si="3"/>
        <v>0</v>
      </c>
      <c r="AB552" s="40" t="str">
        <f t="array" ref="AB552">INDEX($B$20:$B$49,MATCH(0,COUNTIF($Z$19:Z551,$D$20:$D$700),0))</f>
        <v/>
      </c>
      <c r="AC552" s="40">
        <f t="shared" si="4"/>
        <v>0</v>
      </c>
    </row>
    <row r="553" ht="15.75" customHeight="1">
      <c r="B553" s="170"/>
      <c r="C553" s="170"/>
      <c r="D553" s="163"/>
      <c r="F553" s="92"/>
      <c r="U553" s="40" t="str">
        <f t="array" ref="U553">INDEX($C$20:$C$700,MATCH(0,COUNTIF($U$19:U552,$C$20:$C$700),0))</f>
        <v/>
      </c>
      <c r="V553" s="40">
        <f t="shared" si="1"/>
        <v>0</v>
      </c>
      <c r="W553" s="40" t="str">
        <f t="array" ref="W553">INDEX($B$20:$B$49,MATCH(0,COUNTIF($U$19:U552,$C$20:$C$700),0))</f>
        <v/>
      </c>
      <c r="X553" s="40">
        <f t="shared" si="2"/>
        <v>0</v>
      </c>
      <c r="Y553" s="155"/>
      <c r="Z553" s="40" t="str">
        <f t="array" ref="Z553">INDEX($D$20:$D$700,MATCH(0,COUNTIF($Z$19:Z552,$D$20:$D$700),0))</f>
        <v/>
      </c>
      <c r="AA553" s="40">
        <f t="shared" si="3"/>
        <v>0</v>
      </c>
      <c r="AB553" s="40" t="str">
        <f t="array" ref="AB553">INDEX($B$20:$B$49,MATCH(0,COUNTIF($Z$19:Z552,$D$20:$D$700),0))</f>
        <v/>
      </c>
      <c r="AC553" s="40">
        <f t="shared" si="4"/>
        <v>0</v>
      </c>
    </row>
    <row r="554" ht="15.75" customHeight="1">
      <c r="B554" s="170"/>
      <c r="C554" s="170"/>
      <c r="D554" s="163"/>
      <c r="F554" s="92"/>
      <c r="U554" s="40" t="str">
        <f t="array" ref="U554">INDEX($C$20:$C$700,MATCH(0,COUNTIF($U$19:U553,$C$20:$C$700),0))</f>
        <v/>
      </c>
      <c r="V554" s="40">
        <f t="shared" si="1"/>
        <v>0</v>
      </c>
      <c r="W554" s="40" t="str">
        <f t="array" ref="W554">INDEX($B$20:$B$49,MATCH(0,COUNTIF($U$19:U553,$C$20:$C$700),0))</f>
        <v/>
      </c>
      <c r="X554" s="40">
        <f t="shared" si="2"/>
        <v>0</v>
      </c>
      <c r="Y554" s="155"/>
      <c r="Z554" s="40" t="str">
        <f t="array" ref="Z554">INDEX($D$20:$D$700,MATCH(0,COUNTIF($Z$19:Z553,$D$20:$D$700),0))</f>
        <v/>
      </c>
      <c r="AA554" s="40">
        <f t="shared" si="3"/>
        <v>0</v>
      </c>
      <c r="AB554" s="40" t="str">
        <f t="array" ref="AB554">INDEX($B$20:$B$49,MATCH(0,COUNTIF($Z$19:Z553,$D$20:$D$700),0))</f>
        <v/>
      </c>
      <c r="AC554" s="40">
        <f t="shared" si="4"/>
        <v>0</v>
      </c>
    </row>
    <row r="555" ht="15.75" customHeight="1">
      <c r="B555" s="170"/>
      <c r="C555" s="170"/>
      <c r="D555" s="163"/>
      <c r="F555" s="92"/>
      <c r="U555" s="40" t="str">
        <f t="array" ref="U555">INDEX($C$20:$C$700,MATCH(0,COUNTIF($U$19:U554,$C$20:$C$700),0))</f>
        <v/>
      </c>
      <c r="V555" s="40">
        <f t="shared" si="1"/>
        <v>0</v>
      </c>
      <c r="W555" s="40" t="str">
        <f t="array" ref="W555">INDEX($B$20:$B$49,MATCH(0,COUNTIF($U$19:U554,$C$20:$C$700),0))</f>
        <v/>
      </c>
      <c r="X555" s="40">
        <f t="shared" si="2"/>
        <v>0</v>
      </c>
      <c r="Y555" s="155"/>
      <c r="Z555" s="40" t="str">
        <f t="array" ref="Z555">INDEX($D$20:$D$700,MATCH(0,COUNTIF($Z$19:Z554,$D$20:$D$700),0))</f>
        <v/>
      </c>
      <c r="AA555" s="40">
        <f t="shared" si="3"/>
        <v>0</v>
      </c>
      <c r="AB555" s="40" t="str">
        <f t="array" ref="AB555">INDEX($B$20:$B$49,MATCH(0,COUNTIF($Z$19:Z554,$D$20:$D$700),0))</f>
        <v/>
      </c>
      <c r="AC555" s="40">
        <f t="shared" si="4"/>
        <v>0</v>
      </c>
    </row>
    <row r="556" ht="15.75" customHeight="1">
      <c r="B556" s="170"/>
      <c r="C556" s="170"/>
      <c r="D556" s="163"/>
      <c r="F556" s="92"/>
      <c r="U556" s="40" t="str">
        <f t="array" ref="U556">INDEX($C$20:$C$700,MATCH(0,COUNTIF($U$19:U555,$C$20:$C$700),0))</f>
        <v/>
      </c>
      <c r="V556" s="40">
        <f t="shared" si="1"/>
        <v>0</v>
      </c>
      <c r="W556" s="40" t="str">
        <f t="array" ref="W556">INDEX($B$20:$B$49,MATCH(0,COUNTIF($U$19:U555,$C$20:$C$700),0))</f>
        <v/>
      </c>
      <c r="X556" s="40">
        <f t="shared" si="2"/>
        <v>0</v>
      </c>
      <c r="Y556" s="155"/>
      <c r="Z556" s="40" t="str">
        <f t="array" ref="Z556">INDEX($D$20:$D$700,MATCH(0,COUNTIF($Z$19:Z555,$D$20:$D$700),0))</f>
        <v/>
      </c>
      <c r="AA556" s="40">
        <f t="shared" si="3"/>
        <v>0</v>
      </c>
      <c r="AB556" s="40" t="str">
        <f t="array" ref="AB556">INDEX($B$20:$B$49,MATCH(0,COUNTIF($Z$19:Z555,$D$20:$D$700),0))</f>
        <v/>
      </c>
      <c r="AC556" s="40">
        <f t="shared" si="4"/>
        <v>0</v>
      </c>
    </row>
    <row r="557" ht="15.75" customHeight="1">
      <c r="B557" s="170"/>
      <c r="C557" s="170"/>
      <c r="D557" s="163"/>
      <c r="F557" s="92"/>
      <c r="U557" s="40" t="str">
        <f t="array" ref="U557">INDEX($C$20:$C$700,MATCH(0,COUNTIF($U$19:U556,$C$20:$C$700),0))</f>
        <v/>
      </c>
      <c r="V557" s="40">
        <f t="shared" si="1"/>
        <v>0</v>
      </c>
      <c r="W557" s="40" t="str">
        <f t="array" ref="W557">INDEX($B$20:$B$49,MATCH(0,COUNTIF($U$19:U556,$C$20:$C$700),0))</f>
        <v/>
      </c>
      <c r="X557" s="40">
        <f t="shared" si="2"/>
        <v>0</v>
      </c>
      <c r="Y557" s="155"/>
      <c r="Z557" s="40" t="str">
        <f t="array" ref="Z557">INDEX($D$20:$D$700,MATCH(0,COUNTIF($Z$19:Z556,$D$20:$D$700),0))</f>
        <v/>
      </c>
      <c r="AA557" s="40">
        <f t="shared" si="3"/>
        <v>0</v>
      </c>
      <c r="AB557" s="40" t="str">
        <f t="array" ref="AB557">INDEX($B$20:$B$49,MATCH(0,COUNTIF($Z$19:Z556,$D$20:$D$700),0))</f>
        <v/>
      </c>
      <c r="AC557" s="40">
        <f t="shared" si="4"/>
        <v>0</v>
      </c>
    </row>
    <row r="558" ht="15.75" customHeight="1">
      <c r="B558" s="170"/>
      <c r="C558" s="170"/>
      <c r="D558" s="163"/>
      <c r="F558" s="92"/>
      <c r="U558" s="40" t="str">
        <f t="array" ref="U558">INDEX($C$20:$C$700,MATCH(0,COUNTIF($U$19:U557,$C$20:$C$700),0))</f>
        <v/>
      </c>
      <c r="V558" s="40">
        <f t="shared" si="1"/>
        <v>0</v>
      </c>
      <c r="W558" s="40" t="str">
        <f t="array" ref="W558">INDEX($B$20:$B$49,MATCH(0,COUNTIF($U$19:U557,$C$20:$C$700),0))</f>
        <v/>
      </c>
      <c r="X558" s="40">
        <f t="shared" si="2"/>
        <v>0</v>
      </c>
      <c r="Y558" s="155"/>
      <c r="Z558" s="40" t="str">
        <f t="array" ref="Z558">INDEX($D$20:$D$700,MATCH(0,COUNTIF($Z$19:Z557,$D$20:$D$700),0))</f>
        <v/>
      </c>
      <c r="AA558" s="40">
        <f t="shared" si="3"/>
        <v>0</v>
      </c>
      <c r="AB558" s="40" t="str">
        <f t="array" ref="AB558">INDEX($B$20:$B$49,MATCH(0,COUNTIF($Z$19:Z557,$D$20:$D$700),0))</f>
        <v/>
      </c>
      <c r="AC558" s="40">
        <f t="shared" si="4"/>
        <v>0</v>
      </c>
    </row>
    <row r="559" ht="15.75" customHeight="1">
      <c r="B559" s="170"/>
      <c r="C559" s="170"/>
      <c r="D559" s="163"/>
      <c r="F559" s="92"/>
      <c r="U559" s="40" t="str">
        <f t="array" ref="U559">INDEX($C$20:$C$700,MATCH(0,COUNTIF($U$19:U558,$C$20:$C$700),0))</f>
        <v/>
      </c>
      <c r="V559" s="40">
        <f t="shared" si="1"/>
        <v>0</v>
      </c>
      <c r="W559" s="40" t="str">
        <f t="array" ref="W559">INDEX($B$20:$B$49,MATCH(0,COUNTIF($U$19:U558,$C$20:$C$700),0))</f>
        <v/>
      </c>
      <c r="X559" s="40">
        <f t="shared" si="2"/>
        <v>0</v>
      </c>
      <c r="Y559" s="155"/>
      <c r="Z559" s="40" t="str">
        <f t="array" ref="Z559">INDEX($D$20:$D$700,MATCH(0,COUNTIF($Z$19:Z558,$D$20:$D$700),0))</f>
        <v/>
      </c>
      <c r="AA559" s="40">
        <f t="shared" si="3"/>
        <v>0</v>
      </c>
      <c r="AB559" s="40" t="str">
        <f t="array" ref="AB559">INDEX($B$20:$B$49,MATCH(0,COUNTIF($Z$19:Z558,$D$20:$D$700),0))</f>
        <v/>
      </c>
      <c r="AC559" s="40">
        <f t="shared" si="4"/>
        <v>0</v>
      </c>
    </row>
    <row r="560" ht="15.75" customHeight="1">
      <c r="B560" s="170"/>
      <c r="C560" s="170"/>
      <c r="D560" s="163"/>
      <c r="F560" s="92"/>
      <c r="U560" s="40" t="str">
        <f t="array" ref="U560">INDEX($C$20:$C$700,MATCH(0,COUNTIF($U$19:U559,$C$20:$C$700),0))</f>
        <v/>
      </c>
      <c r="V560" s="40">
        <f t="shared" si="1"/>
        <v>0</v>
      </c>
      <c r="W560" s="40" t="str">
        <f t="array" ref="W560">INDEX($B$20:$B$49,MATCH(0,COUNTIF($U$19:U559,$C$20:$C$700),0))</f>
        <v/>
      </c>
      <c r="X560" s="40">
        <f t="shared" si="2"/>
        <v>0</v>
      </c>
      <c r="Y560" s="155"/>
      <c r="Z560" s="40" t="str">
        <f t="array" ref="Z560">INDEX($D$20:$D$700,MATCH(0,COUNTIF($Z$19:Z559,$D$20:$D$700),0))</f>
        <v/>
      </c>
      <c r="AA560" s="40">
        <f t="shared" si="3"/>
        <v>0</v>
      </c>
      <c r="AB560" s="40" t="str">
        <f t="array" ref="AB560">INDEX($B$20:$B$49,MATCH(0,COUNTIF($Z$19:Z559,$D$20:$D$700),0))</f>
        <v/>
      </c>
      <c r="AC560" s="40">
        <f t="shared" si="4"/>
        <v>0</v>
      </c>
    </row>
    <row r="561" ht="15.75" customHeight="1">
      <c r="B561" s="170"/>
      <c r="C561" s="170"/>
      <c r="D561" s="163"/>
      <c r="F561" s="92"/>
      <c r="U561" s="40" t="str">
        <f t="array" ref="U561">INDEX($C$20:$C$700,MATCH(0,COUNTIF($U$19:U560,$C$20:$C$700),0))</f>
        <v/>
      </c>
      <c r="V561" s="40">
        <f t="shared" si="1"/>
        <v>0</v>
      </c>
      <c r="W561" s="40" t="str">
        <f t="array" ref="W561">INDEX($B$20:$B$49,MATCH(0,COUNTIF($U$19:U560,$C$20:$C$700),0))</f>
        <v/>
      </c>
      <c r="X561" s="40">
        <f t="shared" si="2"/>
        <v>0</v>
      </c>
      <c r="Y561" s="155"/>
      <c r="Z561" s="40" t="str">
        <f t="array" ref="Z561">INDEX($D$20:$D$700,MATCH(0,COUNTIF($Z$19:Z560,$D$20:$D$700),0))</f>
        <v/>
      </c>
      <c r="AA561" s="40">
        <f t="shared" si="3"/>
        <v>0</v>
      </c>
      <c r="AB561" s="40" t="str">
        <f t="array" ref="AB561">INDEX($B$20:$B$49,MATCH(0,COUNTIF($Z$19:Z560,$D$20:$D$700),0))</f>
        <v/>
      </c>
      <c r="AC561" s="40">
        <f t="shared" si="4"/>
        <v>0</v>
      </c>
    </row>
    <row r="562" ht="15.75" customHeight="1">
      <c r="B562" s="170"/>
      <c r="C562" s="170"/>
      <c r="D562" s="163"/>
      <c r="F562" s="92"/>
      <c r="U562" s="40" t="str">
        <f t="array" ref="U562">INDEX($C$20:$C$700,MATCH(0,COUNTIF($U$19:U561,$C$20:$C$700),0))</f>
        <v/>
      </c>
      <c r="V562" s="40">
        <f t="shared" si="1"/>
        <v>0</v>
      </c>
      <c r="W562" s="40" t="str">
        <f t="array" ref="W562">INDEX($B$20:$B$49,MATCH(0,COUNTIF($U$19:U561,$C$20:$C$700),0))</f>
        <v/>
      </c>
      <c r="X562" s="40">
        <f t="shared" si="2"/>
        <v>0</v>
      </c>
      <c r="Y562" s="155"/>
      <c r="Z562" s="40" t="str">
        <f t="array" ref="Z562">INDEX($D$20:$D$700,MATCH(0,COUNTIF($Z$19:Z561,$D$20:$D$700),0))</f>
        <v/>
      </c>
      <c r="AA562" s="40">
        <f t="shared" si="3"/>
        <v>0</v>
      </c>
      <c r="AB562" s="40" t="str">
        <f t="array" ref="AB562">INDEX($B$20:$B$49,MATCH(0,COUNTIF($Z$19:Z561,$D$20:$D$700),0))</f>
        <v/>
      </c>
      <c r="AC562" s="40">
        <f t="shared" si="4"/>
        <v>0</v>
      </c>
    </row>
    <row r="563" ht="15.75" customHeight="1">
      <c r="B563" s="170"/>
      <c r="C563" s="170"/>
      <c r="D563" s="163"/>
      <c r="F563" s="92"/>
      <c r="U563" s="40" t="str">
        <f t="array" ref="U563">INDEX($C$20:$C$700,MATCH(0,COUNTIF($U$19:U562,$C$20:$C$700),0))</f>
        <v/>
      </c>
      <c r="V563" s="40">
        <f t="shared" si="1"/>
        <v>0</v>
      </c>
      <c r="W563" s="40" t="str">
        <f t="array" ref="W563">INDEX($B$20:$B$49,MATCH(0,COUNTIF($U$19:U562,$C$20:$C$700),0))</f>
        <v/>
      </c>
      <c r="X563" s="40">
        <f t="shared" si="2"/>
        <v>0</v>
      </c>
      <c r="Y563" s="155"/>
      <c r="Z563" s="40" t="str">
        <f t="array" ref="Z563">INDEX($D$20:$D$700,MATCH(0,COUNTIF($Z$19:Z562,$D$20:$D$700),0))</f>
        <v/>
      </c>
      <c r="AA563" s="40">
        <f t="shared" si="3"/>
        <v>0</v>
      </c>
      <c r="AB563" s="40" t="str">
        <f t="array" ref="AB563">INDEX($B$20:$B$49,MATCH(0,COUNTIF($Z$19:Z562,$D$20:$D$700),0))</f>
        <v/>
      </c>
      <c r="AC563" s="40">
        <f t="shared" si="4"/>
        <v>0</v>
      </c>
    </row>
    <row r="564" ht="15.75" customHeight="1">
      <c r="B564" s="170"/>
      <c r="C564" s="170"/>
      <c r="D564" s="163"/>
      <c r="F564" s="92"/>
      <c r="U564" s="40" t="str">
        <f t="array" ref="U564">INDEX($C$20:$C$700,MATCH(0,COUNTIF($U$19:U563,$C$20:$C$700),0))</f>
        <v/>
      </c>
      <c r="V564" s="40">
        <f t="shared" si="1"/>
        <v>0</v>
      </c>
      <c r="W564" s="40" t="str">
        <f t="array" ref="W564">INDEX($B$20:$B$49,MATCH(0,COUNTIF($U$19:U563,$C$20:$C$700),0))</f>
        <v/>
      </c>
      <c r="X564" s="40">
        <f t="shared" si="2"/>
        <v>0</v>
      </c>
      <c r="Y564" s="155"/>
      <c r="Z564" s="40" t="str">
        <f t="array" ref="Z564">INDEX($D$20:$D$700,MATCH(0,COUNTIF($Z$19:Z563,$D$20:$D$700),0))</f>
        <v/>
      </c>
      <c r="AA564" s="40">
        <f t="shared" si="3"/>
        <v>0</v>
      </c>
      <c r="AB564" s="40" t="str">
        <f t="array" ref="AB564">INDEX($B$20:$B$49,MATCH(0,COUNTIF($Z$19:Z563,$D$20:$D$700),0))</f>
        <v/>
      </c>
      <c r="AC564" s="40">
        <f t="shared" si="4"/>
        <v>0</v>
      </c>
    </row>
    <row r="565" ht="15.75" customHeight="1">
      <c r="B565" s="170"/>
      <c r="C565" s="170"/>
      <c r="D565" s="163"/>
      <c r="F565" s="92"/>
      <c r="U565" s="40" t="str">
        <f t="array" ref="U565">INDEX($C$20:$C$700,MATCH(0,COUNTIF($U$19:U564,$C$20:$C$700),0))</f>
        <v/>
      </c>
      <c r="V565" s="40">
        <f t="shared" si="1"/>
        <v>0</v>
      </c>
      <c r="W565" s="40" t="str">
        <f t="array" ref="W565">INDEX($B$20:$B$49,MATCH(0,COUNTIF($U$19:U564,$C$20:$C$700),0))</f>
        <v/>
      </c>
      <c r="X565" s="40">
        <f t="shared" si="2"/>
        <v>0</v>
      </c>
      <c r="Y565" s="155"/>
      <c r="Z565" s="40" t="str">
        <f t="array" ref="Z565">INDEX($D$20:$D$700,MATCH(0,COUNTIF($Z$19:Z564,$D$20:$D$700),0))</f>
        <v/>
      </c>
      <c r="AA565" s="40">
        <f t="shared" si="3"/>
        <v>0</v>
      </c>
      <c r="AB565" s="40" t="str">
        <f t="array" ref="AB565">INDEX($B$20:$B$49,MATCH(0,COUNTIF($Z$19:Z564,$D$20:$D$700),0))</f>
        <v/>
      </c>
      <c r="AC565" s="40">
        <f t="shared" si="4"/>
        <v>0</v>
      </c>
    </row>
    <row r="566" ht="15.75" customHeight="1">
      <c r="B566" s="170"/>
      <c r="C566" s="170"/>
      <c r="D566" s="163"/>
      <c r="F566" s="92"/>
      <c r="U566" s="40" t="str">
        <f t="array" ref="U566">INDEX($C$20:$C$700,MATCH(0,COUNTIF($U$19:U565,$C$20:$C$700),0))</f>
        <v/>
      </c>
      <c r="V566" s="40">
        <f t="shared" si="1"/>
        <v>0</v>
      </c>
      <c r="W566" s="40" t="str">
        <f t="array" ref="W566">INDEX($B$20:$B$49,MATCH(0,COUNTIF($U$19:U565,$C$20:$C$700),0))</f>
        <v/>
      </c>
      <c r="X566" s="40">
        <f t="shared" si="2"/>
        <v>0</v>
      </c>
      <c r="Y566" s="155"/>
      <c r="Z566" s="40" t="str">
        <f t="array" ref="Z566">INDEX($D$20:$D$700,MATCH(0,COUNTIF($Z$19:Z565,$D$20:$D$700),0))</f>
        <v/>
      </c>
      <c r="AA566" s="40">
        <f t="shared" si="3"/>
        <v>0</v>
      </c>
      <c r="AB566" s="40" t="str">
        <f t="array" ref="AB566">INDEX($B$20:$B$49,MATCH(0,COUNTIF($Z$19:Z565,$D$20:$D$700),0))</f>
        <v/>
      </c>
      <c r="AC566" s="40">
        <f t="shared" si="4"/>
        <v>0</v>
      </c>
    </row>
    <row r="567" ht="15.75" customHeight="1">
      <c r="B567" s="170"/>
      <c r="C567" s="170"/>
      <c r="D567" s="163"/>
      <c r="F567" s="92"/>
      <c r="U567" s="40" t="str">
        <f t="array" ref="U567">INDEX($C$20:$C$700,MATCH(0,COUNTIF($U$19:U566,$C$20:$C$700),0))</f>
        <v/>
      </c>
      <c r="V567" s="40">
        <f t="shared" si="1"/>
        <v>0</v>
      </c>
      <c r="W567" s="40" t="str">
        <f t="array" ref="W567">INDEX($B$20:$B$49,MATCH(0,COUNTIF($U$19:U566,$C$20:$C$700),0))</f>
        <v/>
      </c>
      <c r="X567" s="40">
        <f t="shared" si="2"/>
        <v>0</v>
      </c>
      <c r="Y567" s="155"/>
      <c r="Z567" s="40" t="str">
        <f t="array" ref="Z567">INDEX($D$20:$D$700,MATCH(0,COUNTIF($Z$19:Z566,$D$20:$D$700),0))</f>
        <v/>
      </c>
      <c r="AA567" s="40">
        <f t="shared" si="3"/>
        <v>0</v>
      </c>
      <c r="AB567" s="40" t="str">
        <f t="array" ref="AB567">INDEX($B$20:$B$49,MATCH(0,COUNTIF($Z$19:Z566,$D$20:$D$700),0))</f>
        <v/>
      </c>
      <c r="AC567" s="40">
        <f t="shared" si="4"/>
        <v>0</v>
      </c>
    </row>
    <row r="568" ht="15.75" customHeight="1">
      <c r="B568" s="170"/>
      <c r="C568" s="170"/>
      <c r="D568" s="163"/>
      <c r="F568" s="92"/>
      <c r="U568" s="40" t="str">
        <f t="array" ref="U568">INDEX($C$20:$C$700,MATCH(0,COUNTIF($U$19:U567,$C$20:$C$700),0))</f>
        <v/>
      </c>
      <c r="V568" s="40">
        <f t="shared" si="1"/>
        <v>0</v>
      </c>
      <c r="W568" s="40" t="str">
        <f t="array" ref="W568">INDEX($B$20:$B$49,MATCH(0,COUNTIF($U$19:U567,$C$20:$C$700),0))</f>
        <v/>
      </c>
      <c r="X568" s="40">
        <f t="shared" si="2"/>
        <v>0</v>
      </c>
      <c r="Y568" s="155"/>
      <c r="Z568" s="40" t="str">
        <f t="array" ref="Z568">INDEX($D$20:$D$700,MATCH(0,COUNTIF($Z$19:Z567,$D$20:$D$700),0))</f>
        <v/>
      </c>
      <c r="AA568" s="40">
        <f t="shared" si="3"/>
        <v>0</v>
      </c>
      <c r="AB568" s="40" t="str">
        <f t="array" ref="AB568">INDEX($B$20:$B$49,MATCH(0,COUNTIF($Z$19:Z567,$D$20:$D$700),0))</f>
        <v/>
      </c>
      <c r="AC568" s="40">
        <f t="shared" si="4"/>
        <v>0</v>
      </c>
    </row>
    <row r="569" ht="15.75" customHeight="1">
      <c r="B569" s="170"/>
      <c r="C569" s="170"/>
      <c r="D569" s="163"/>
      <c r="F569" s="92"/>
      <c r="U569" s="40" t="str">
        <f t="array" ref="U569">INDEX($C$20:$C$700,MATCH(0,COUNTIF($U$19:U568,$C$20:$C$700),0))</f>
        <v/>
      </c>
      <c r="V569" s="40">
        <f t="shared" si="1"/>
        <v>0</v>
      </c>
      <c r="W569" s="40" t="str">
        <f t="array" ref="W569">INDEX($B$20:$B$49,MATCH(0,COUNTIF($U$19:U568,$C$20:$C$700),0))</f>
        <v/>
      </c>
      <c r="X569" s="40">
        <f t="shared" si="2"/>
        <v>0</v>
      </c>
      <c r="Y569" s="155"/>
      <c r="Z569" s="40" t="str">
        <f t="array" ref="Z569">INDEX($D$20:$D$700,MATCH(0,COUNTIF($Z$19:Z568,$D$20:$D$700),0))</f>
        <v/>
      </c>
      <c r="AA569" s="40">
        <f t="shared" si="3"/>
        <v>0</v>
      </c>
      <c r="AB569" s="40" t="str">
        <f t="array" ref="AB569">INDEX($B$20:$B$49,MATCH(0,COUNTIF($Z$19:Z568,$D$20:$D$700),0))</f>
        <v/>
      </c>
      <c r="AC569" s="40">
        <f t="shared" si="4"/>
        <v>0</v>
      </c>
    </row>
    <row r="570" ht="15.75" customHeight="1">
      <c r="B570" s="170"/>
      <c r="C570" s="170"/>
      <c r="D570" s="163"/>
      <c r="F570" s="92"/>
      <c r="U570" s="40" t="str">
        <f t="array" ref="U570">INDEX($C$20:$C$700,MATCH(0,COUNTIF($U$19:U569,$C$20:$C$700),0))</f>
        <v/>
      </c>
      <c r="V570" s="40">
        <f t="shared" si="1"/>
        <v>0</v>
      </c>
      <c r="W570" s="40" t="str">
        <f t="array" ref="W570">INDEX($B$20:$B$49,MATCH(0,COUNTIF($U$19:U569,$C$20:$C$700),0))</f>
        <v/>
      </c>
      <c r="X570" s="40">
        <f t="shared" si="2"/>
        <v>0</v>
      </c>
      <c r="Y570" s="155"/>
      <c r="Z570" s="40" t="str">
        <f t="array" ref="Z570">INDEX($D$20:$D$700,MATCH(0,COUNTIF($Z$19:Z569,$D$20:$D$700),0))</f>
        <v/>
      </c>
      <c r="AA570" s="40">
        <f t="shared" si="3"/>
        <v>0</v>
      </c>
      <c r="AB570" s="40" t="str">
        <f t="array" ref="AB570">INDEX($B$20:$B$49,MATCH(0,COUNTIF($Z$19:Z569,$D$20:$D$700),0))</f>
        <v/>
      </c>
      <c r="AC570" s="40">
        <f t="shared" si="4"/>
        <v>0</v>
      </c>
    </row>
    <row r="571" ht="15.75" customHeight="1">
      <c r="B571" s="170"/>
      <c r="C571" s="170"/>
      <c r="D571" s="163"/>
      <c r="F571" s="92"/>
      <c r="U571" s="40" t="str">
        <f t="array" ref="U571">INDEX($C$20:$C$700,MATCH(0,COUNTIF($U$19:U570,$C$20:$C$700),0))</f>
        <v/>
      </c>
      <c r="V571" s="40">
        <f t="shared" si="1"/>
        <v>0</v>
      </c>
      <c r="W571" s="40" t="str">
        <f t="array" ref="W571">INDEX($B$20:$B$49,MATCH(0,COUNTIF($U$19:U570,$C$20:$C$700),0))</f>
        <v/>
      </c>
      <c r="X571" s="40">
        <f t="shared" si="2"/>
        <v>0</v>
      </c>
      <c r="Y571" s="155"/>
      <c r="Z571" s="40" t="str">
        <f t="array" ref="Z571">INDEX($D$20:$D$700,MATCH(0,COUNTIF($Z$19:Z570,$D$20:$D$700),0))</f>
        <v/>
      </c>
      <c r="AA571" s="40">
        <f t="shared" si="3"/>
        <v>0</v>
      </c>
      <c r="AB571" s="40" t="str">
        <f t="array" ref="AB571">INDEX($B$20:$B$49,MATCH(0,COUNTIF($Z$19:Z570,$D$20:$D$700),0))</f>
        <v/>
      </c>
      <c r="AC571" s="40">
        <f t="shared" si="4"/>
        <v>0</v>
      </c>
    </row>
    <row r="572" ht="15.75" customHeight="1">
      <c r="B572" s="170"/>
      <c r="C572" s="170"/>
      <c r="D572" s="163"/>
      <c r="F572" s="92"/>
      <c r="U572" s="40" t="str">
        <f t="array" ref="U572">INDEX($C$20:$C$700,MATCH(0,COUNTIF($U$19:U571,$C$20:$C$700),0))</f>
        <v/>
      </c>
      <c r="V572" s="40">
        <f t="shared" si="1"/>
        <v>0</v>
      </c>
      <c r="W572" s="40" t="str">
        <f t="array" ref="W572">INDEX($B$20:$B$49,MATCH(0,COUNTIF($U$19:U571,$C$20:$C$700),0))</f>
        <v/>
      </c>
      <c r="X572" s="40">
        <f t="shared" si="2"/>
        <v>0</v>
      </c>
      <c r="Y572" s="155"/>
      <c r="Z572" s="40" t="str">
        <f t="array" ref="Z572">INDEX($D$20:$D$700,MATCH(0,COUNTIF($Z$19:Z571,$D$20:$D$700),0))</f>
        <v/>
      </c>
      <c r="AA572" s="40">
        <f t="shared" si="3"/>
        <v>0</v>
      </c>
      <c r="AB572" s="40" t="str">
        <f t="array" ref="AB572">INDEX($B$20:$B$49,MATCH(0,COUNTIF($Z$19:Z571,$D$20:$D$700),0))</f>
        <v/>
      </c>
      <c r="AC572" s="40">
        <f t="shared" si="4"/>
        <v>0</v>
      </c>
    </row>
    <row r="573" ht="15.75" customHeight="1">
      <c r="B573" s="170"/>
      <c r="C573" s="170"/>
      <c r="D573" s="163"/>
      <c r="F573" s="92"/>
      <c r="U573" s="40" t="str">
        <f t="array" ref="U573">INDEX($C$20:$C$700,MATCH(0,COUNTIF($U$19:U572,$C$20:$C$700),0))</f>
        <v/>
      </c>
      <c r="V573" s="40">
        <f t="shared" si="1"/>
        <v>0</v>
      </c>
      <c r="W573" s="40" t="str">
        <f t="array" ref="W573">INDEX($B$20:$B$49,MATCH(0,COUNTIF($U$19:U572,$C$20:$C$700),0))</f>
        <v/>
      </c>
      <c r="X573" s="40">
        <f t="shared" si="2"/>
        <v>0</v>
      </c>
      <c r="Y573" s="155"/>
      <c r="Z573" s="40" t="str">
        <f t="array" ref="Z573">INDEX($D$20:$D$700,MATCH(0,COUNTIF($Z$19:Z572,$D$20:$D$700),0))</f>
        <v/>
      </c>
      <c r="AA573" s="40">
        <f t="shared" si="3"/>
        <v>0</v>
      </c>
      <c r="AB573" s="40" t="str">
        <f t="array" ref="AB573">INDEX($B$20:$B$49,MATCH(0,COUNTIF($Z$19:Z572,$D$20:$D$700),0))</f>
        <v/>
      </c>
      <c r="AC573" s="40">
        <f t="shared" si="4"/>
        <v>0</v>
      </c>
    </row>
    <row r="574" ht="15.75" customHeight="1">
      <c r="B574" s="170"/>
      <c r="C574" s="170"/>
      <c r="D574" s="163"/>
      <c r="F574" s="92"/>
      <c r="U574" s="40" t="str">
        <f t="array" ref="U574">INDEX($C$20:$C$700,MATCH(0,COUNTIF($U$19:U573,$C$20:$C$700),0))</f>
        <v/>
      </c>
      <c r="V574" s="40">
        <f t="shared" si="1"/>
        <v>0</v>
      </c>
      <c r="W574" s="40" t="str">
        <f t="array" ref="W574">INDEX($B$20:$B$49,MATCH(0,COUNTIF($U$19:U573,$C$20:$C$700),0))</f>
        <v/>
      </c>
      <c r="X574" s="40">
        <f t="shared" si="2"/>
        <v>0</v>
      </c>
      <c r="Y574" s="155"/>
      <c r="Z574" s="40" t="str">
        <f t="array" ref="Z574">INDEX($D$20:$D$700,MATCH(0,COUNTIF($Z$19:Z573,$D$20:$D$700),0))</f>
        <v/>
      </c>
      <c r="AA574" s="40">
        <f t="shared" si="3"/>
        <v>0</v>
      </c>
      <c r="AB574" s="40" t="str">
        <f t="array" ref="AB574">INDEX($B$20:$B$49,MATCH(0,COUNTIF($Z$19:Z573,$D$20:$D$700),0))</f>
        <v/>
      </c>
      <c r="AC574" s="40">
        <f t="shared" si="4"/>
        <v>0</v>
      </c>
    </row>
    <row r="575" ht="15.75" customHeight="1">
      <c r="B575" s="170"/>
      <c r="C575" s="170"/>
      <c r="D575" s="163"/>
      <c r="F575" s="92"/>
      <c r="U575" s="40" t="str">
        <f t="array" ref="U575">INDEX($C$20:$C$700,MATCH(0,COUNTIF($U$19:U574,$C$20:$C$700),0))</f>
        <v/>
      </c>
      <c r="V575" s="40">
        <f t="shared" si="1"/>
        <v>0</v>
      </c>
      <c r="W575" s="40" t="str">
        <f t="array" ref="W575">INDEX($B$20:$B$49,MATCH(0,COUNTIF($U$19:U574,$C$20:$C$700),0))</f>
        <v/>
      </c>
      <c r="X575" s="40">
        <f t="shared" si="2"/>
        <v>0</v>
      </c>
      <c r="Y575" s="155"/>
      <c r="Z575" s="40" t="str">
        <f t="array" ref="Z575">INDEX($D$20:$D$700,MATCH(0,COUNTIF($Z$19:Z574,$D$20:$D$700),0))</f>
        <v/>
      </c>
      <c r="AA575" s="40">
        <f t="shared" si="3"/>
        <v>0</v>
      </c>
      <c r="AB575" s="40" t="str">
        <f t="array" ref="AB575">INDEX($B$20:$B$49,MATCH(0,COUNTIF($Z$19:Z574,$D$20:$D$700),0))</f>
        <v/>
      </c>
      <c r="AC575" s="40">
        <f t="shared" si="4"/>
        <v>0</v>
      </c>
    </row>
    <row r="576" ht="15.75" customHeight="1">
      <c r="B576" s="170"/>
      <c r="C576" s="170"/>
      <c r="D576" s="163"/>
      <c r="F576" s="92"/>
      <c r="U576" s="40" t="str">
        <f t="array" ref="U576">INDEX($C$20:$C$700,MATCH(0,COUNTIF($U$19:U575,$C$20:$C$700),0))</f>
        <v/>
      </c>
      <c r="V576" s="40">
        <f t="shared" si="1"/>
        <v>0</v>
      </c>
      <c r="W576" s="40" t="str">
        <f t="array" ref="W576">INDEX($B$20:$B$49,MATCH(0,COUNTIF($U$19:U575,$C$20:$C$700),0))</f>
        <v/>
      </c>
      <c r="X576" s="40">
        <f t="shared" si="2"/>
        <v>0</v>
      </c>
      <c r="Y576" s="155"/>
      <c r="Z576" s="40" t="str">
        <f t="array" ref="Z576">INDEX($D$20:$D$700,MATCH(0,COUNTIF($Z$19:Z575,$D$20:$D$700),0))</f>
        <v/>
      </c>
      <c r="AA576" s="40">
        <f t="shared" si="3"/>
        <v>0</v>
      </c>
      <c r="AB576" s="40" t="str">
        <f t="array" ref="AB576">INDEX($B$20:$B$49,MATCH(0,COUNTIF($Z$19:Z575,$D$20:$D$700),0))</f>
        <v/>
      </c>
      <c r="AC576" s="40">
        <f t="shared" si="4"/>
        <v>0</v>
      </c>
    </row>
    <row r="577" ht="15.75" customHeight="1">
      <c r="B577" s="170"/>
      <c r="C577" s="170"/>
      <c r="D577" s="163"/>
      <c r="F577" s="92"/>
      <c r="U577" s="40" t="str">
        <f t="array" ref="U577">INDEX($C$20:$C$700,MATCH(0,COUNTIF($U$19:U576,$C$20:$C$700),0))</f>
        <v/>
      </c>
      <c r="V577" s="40">
        <f t="shared" si="1"/>
        <v>0</v>
      </c>
      <c r="W577" s="40" t="str">
        <f t="array" ref="W577">INDEX($B$20:$B$49,MATCH(0,COUNTIF($U$19:U576,$C$20:$C$700),0))</f>
        <v/>
      </c>
      <c r="X577" s="40">
        <f t="shared" si="2"/>
        <v>0</v>
      </c>
      <c r="Y577" s="155"/>
      <c r="Z577" s="40" t="str">
        <f t="array" ref="Z577">INDEX($D$20:$D$700,MATCH(0,COUNTIF($Z$19:Z576,$D$20:$D$700),0))</f>
        <v/>
      </c>
      <c r="AA577" s="40">
        <f t="shared" si="3"/>
        <v>0</v>
      </c>
      <c r="AB577" s="40" t="str">
        <f t="array" ref="AB577">INDEX($B$20:$B$49,MATCH(0,COUNTIF($Z$19:Z576,$D$20:$D$700),0))</f>
        <v/>
      </c>
      <c r="AC577" s="40">
        <f t="shared" si="4"/>
        <v>0</v>
      </c>
    </row>
    <row r="578" ht="15.75" customHeight="1">
      <c r="B578" s="170"/>
      <c r="C578" s="170"/>
      <c r="D578" s="163"/>
      <c r="F578" s="92"/>
      <c r="U578" s="40" t="str">
        <f t="array" ref="U578">INDEX($C$20:$C$700,MATCH(0,COUNTIF($U$19:U577,$C$20:$C$700),0))</f>
        <v/>
      </c>
      <c r="V578" s="40">
        <f t="shared" si="1"/>
        <v>0</v>
      </c>
      <c r="W578" s="40" t="str">
        <f t="array" ref="W578">INDEX($B$20:$B$49,MATCH(0,COUNTIF($U$19:U577,$C$20:$C$700),0))</f>
        <v/>
      </c>
      <c r="X578" s="40">
        <f t="shared" si="2"/>
        <v>0</v>
      </c>
      <c r="Y578" s="155"/>
      <c r="Z578" s="40" t="str">
        <f t="array" ref="Z578">INDEX($D$20:$D$700,MATCH(0,COUNTIF($Z$19:Z577,$D$20:$D$700),0))</f>
        <v/>
      </c>
      <c r="AA578" s="40">
        <f t="shared" si="3"/>
        <v>0</v>
      </c>
      <c r="AB578" s="40" t="str">
        <f t="array" ref="AB578">INDEX($B$20:$B$49,MATCH(0,COUNTIF($Z$19:Z577,$D$20:$D$700),0))</f>
        <v/>
      </c>
      <c r="AC578" s="40">
        <f t="shared" si="4"/>
        <v>0</v>
      </c>
    </row>
    <row r="579" ht="15.75" customHeight="1">
      <c r="B579" s="170"/>
      <c r="C579" s="170"/>
      <c r="D579" s="163"/>
      <c r="F579" s="92"/>
      <c r="U579" s="40" t="str">
        <f t="array" ref="U579">INDEX($C$20:$C$700,MATCH(0,COUNTIF($U$19:U578,$C$20:$C$700),0))</f>
        <v/>
      </c>
      <c r="V579" s="40">
        <f t="shared" si="1"/>
        <v>0</v>
      </c>
      <c r="W579" s="40" t="str">
        <f t="array" ref="W579">INDEX($B$20:$B$49,MATCH(0,COUNTIF($U$19:U578,$C$20:$C$700),0))</f>
        <v/>
      </c>
      <c r="X579" s="40">
        <f t="shared" si="2"/>
        <v>0</v>
      </c>
      <c r="Y579" s="155"/>
      <c r="Z579" s="40" t="str">
        <f t="array" ref="Z579">INDEX($D$20:$D$700,MATCH(0,COUNTIF($Z$19:Z578,$D$20:$D$700),0))</f>
        <v/>
      </c>
      <c r="AA579" s="40">
        <f t="shared" si="3"/>
        <v>0</v>
      </c>
      <c r="AB579" s="40" t="str">
        <f t="array" ref="AB579">INDEX($B$20:$B$49,MATCH(0,COUNTIF($Z$19:Z578,$D$20:$D$700),0))</f>
        <v/>
      </c>
      <c r="AC579" s="40">
        <f t="shared" si="4"/>
        <v>0</v>
      </c>
    </row>
    <row r="580" ht="15.75" customHeight="1">
      <c r="B580" s="170"/>
      <c r="C580" s="170"/>
      <c r="D580" s="163"/>
      <c r="F580" s="92"/>
      <c r="U580" s="40" t="str">
        <f t="array" ref="U580">INDEX($C$20:$C$700,MATCH(0,COUNTIF($U$19:U579,$C$20:$C$700),0))</f>
        <v/>
      </c>
      <c r="V580" s="40">
        <f t="shared" si="1"/>
        <v>0</v>
      </c>
      <c r="W580" s="40" t="str">
        <f t="array" ref="W580">INDEX($B$20:$B$49,MATCH(0,COUNTIF($U$19:U579,$C$20:$C$700),0))</f>
        <v/>
      </c>
      <c r="X580" s="40">
        <f t="shared" si="2"/>
        <v>0</v>
      </c>
      <c r="Y580" s="155"/>
      <c r="Z580" s="40" t="str">
        <f t="array" ref="Z580">INDEX($D$20:$D$700,MATCH(0,COUNTIF($Z$19:Z579,$D$20:$D$700),0))</f>
        <v/>
      </c>
      <c r="AA580" s="40">
        <f t="shared" si="3"/>
        <v>0</v>
      </c>
      <c r="AB580" s="40" t="str">
        <f t="array" ref="AB580">INDEX($B$20:$B$49,MATCH(0,COUNTIF($Z$19:Z579,$D$20:$D$700),0))</f>
        <v/>
      </c>
      <c r="AC580" s="40">
        <f t="shared" si="4"/>
        <v>0</v>
      </c>
    </row>
    <row r="581" ht="15.75" customHeight="1">
      <c r="B581" s="170"/>
      <c r="C581" s="170"/>
      <c r="D581" s="163"/>
      <c r="F581" s="92"/>
      <c r="U581" s="40" t="str">
        <f t="array" ref="U581">INDEX($C$20:$C$700,MATCH(0,COUNTIF($U$19:U580,$C$20:$C$700),0))</f>
        <v/>
      </c>
      <c r="V581" s="40">
        <f t="shared" si="1"/>
        <v>0</v>
      </c>
      <c r="W581" s="40" t="str">
        <f t="array" ref="W581">INDEX($B$20:$B$49,MATCH(0,COUNTIF($U$19:U580,$C$20:$C$700),0))</f>
        <v/>
      </c>
      <c r="X581" s="40">
        <f t="shared" si="2"/>
        <v>0</v>
      </c>
      <c r="Y581" s="155"/>
      <c r="Z581" s="40" t="str">
        <f t="array" ref="Z581">INDEX($D$20:$D$700,MATCH(0,COUNTIF($Z$19:Z580,$D$20:$D$700),0))</f>
        <v/>
      </c>
      <c r="AA581" s="40">
        <f t="shared" si="3"/>
        <v>0</v>
      </c>
      <c r="AB581" s="40" t="str">
        <f t="array" ref="AB581">INDEX($B$20:$B$49,MATCH(0,COUNTIF($Z$19:Z580,$D$20:$D$700),0))</f>
        <v/>
      </c>
      <c r="AC581" s="40">
        <f t="shared" si="4"/>
        <v>0</v>
      </c>
    </row>
    <row r="582" ht="15.75" customHeight="1">
      <c r="B582" s="170"/>
      <c r="C582" s="170"/>
      <c r="D582" s="163"/>
      <c r="F582" s="92"/>
      <c r="U582" s="40" t="str">
        <f t="array" ref="U582">INDEX($C$20:$C$700,MATCH(0,COUNTIF($U$19:U581,$C$20:$C$700),0))</f>
        <v/>
      </c>
      <c r="V582" s="40">
        <f t="shared" si="1"/>
        <v>0</v>
      </c>
      <c r="W582" s="40" t="str">
        <f t="array" ref="W582">INDEX($B$20:$B$49,MATCH(0,COUNTIF($U$19:U581,$C$20:$C$700),0))</f>
        <v/>
      </c>
      <c r="X582" s="40">
        <f t="shared" si="2"/>
        <v>0</v>
      </c>
      <c r="Y582" s="155"/>
      <c r="Z582" s="40" t="str">
        <f t="array" ref="Z582">INDEX($D$20:$D$700,MATCH(0,COUNTIF($Z$19:Z581,$D$20:$D$700),0))</f>
        <v/>
      </c>
      <c r="AA582" s="40">
        <f t="shared" si="3"/>
        <v>0</v>
      </c>
      <c r="AB582" s="40" t="str">
        <f t="array" ref="AB582">INDEX($B$20:$B$49,MATCH(0,COUNTIF($Z$19:Z581,$D$20:$D$700),0))</f>
        <v/>
      </c>
      <c r="AC582" s="40">
        <f t="shared" si="4"/>
        <v>0</v>
      </c>
    </row>
    <row r="583" ht="15.75" customHeight="1">
      <c r="B583" s="170"/>
      <c r="C583" s="170"/>
      <c r="D583" s="163"/>
      <c r="F583" s="92"/>
      <c r="U583" s="40" t="str">
        <f t="array" ref="U583">INDEX($C$20:$C$700,MATCH(0,COUNTIF($U$19:U582,$C$20:$C$700),0))</f>
        <v/>
      </c>
      <c r="V583" s="40">
        <f t="shared" si="1"/>
        <v>0</v>
      </c>
      <c r="W583" s="40" t="str">
        <f t="array" ref="W583">INDEX($B$20:$B$49,MATCH(0,COUNTIF($U$19:U582,$C$20:$C$700),0))</f>
        <v/>
      </c>
      <c r="X583" s="40">
        <f t="shared" si="2"/>
        <v>0</v>
      </c>
      <c r="Y583" s="155"/>
      <c r="Z583" s="40" t="str">
        <f t="array" ref="Z583">INDEX($D$20:$D$700,MATCH(0,COUNTIF($Z$19:Z582,$D$20:$D$700),0))</f>
        <v/>
      </c>
      <c r="AA583" s="40">
        <f t="shared" si="3"/>
        <v>0</v>
      </c>
      <c r="AB583" s="40" t="str">
        <f t="array" ref="AB583">INDEX($B$20:$B$49,MATCH(0,COUNTIF($Z$19:Z582,$D$20:$D$700),0))</f>
        <v/>
      </c>
      <c r="AC583" s="40">
        <f t="shared" si="4"/>
        <v>0</v>
      </c>
    </row>
    <row r="584" ht="15.75" customHeight="1">
      <c r="B584" s="170"/>
      <c r="C584" s="170"/>
      <c r="D584" s="163"/>
      <c r="F584" s="92"/>
      <c r="U584" s="40" t="str">
        <f t="array" ref="U584">INDEX($C$20:$C$700,MATCH(0,COUNTIF($U$19:U583,$C$20:$C$700),0))</f>
        <v/>
      </c>
      <c r="V584" s="40">
        <f t="shared" si="1"/>
        <v>0</v>
      </c>
      <c r="W584" s="40" t="str">
        <f t="array" ref="W584">INDEX($B$20:$B$49,MATCH(0,COUNTIF($U$19:U583,$C$20:$C$700),0))</f>
        <v/>
      </c>
      <c r="X584" s="40">
        <f t="shared" si="2"/>
        <v>0</v>
      </c>
      <c r="Y584" s="155"/>
      <c r="Z584" s="40" t="str">
        <f t="array" ref="Z584">INDEX($D$20:$D$700,MATCH(0,COUNTIF($Z$19:Z583,$D$20:$D$700),0))</f>
        <v/>
      </c>
      <c r="AA584" s="40">
        <f t="shared" si="3"/>
        <v>0</v>
      </c>
      <c r="AB584" s="40" t="str">
        <f t="array" ref="AB584">INDEX($B$20:$B$49,MATCH(0,COUNTIF($Z$19:Z583,$D$20:$D$700),0))</f>
        <v/>
      </c>
      <c r="AC584" s="40">
        <f t="shared" si="4"/>
        <v>0</v>
      </c>
    </row>
    <row r="585" ht="15.75" customHeight="1">
      <c r="B585" s="170"/>
      <c r="C585" s="170"/>
      <c r="D585" s="163"/>
      <c r="F585" s="92"/>
      <c r="U585" s="40" t="str">
        <f t="array" ref="U585">INDEX($C$20:$C$700,MATCH(0,COUNTIF($U$19:U584,$C$20:$C$700),0))</f>
        <v/>
      </c>
      <c r="V585" s="40">
        <f t="shared" si="1"/>
        <v>0</v>
      </c>
      <c r="W585" s="40" t="str">
        <f t="array" ref="W585">INDEX($B$20:$B$49,MATCH(0,COUNTIF($U$19:U584,$C$20:$C$700),0))</f>
        <v/>
      </c>
      <c r="X585" s="40">
        <f t="shared" si="2"/>
        <v>0</v>
      </c>
      <c r="Y585" s="155"/>
      <c r="Z585" s="40" t="str">
        <f t="array" ref="Z585">INDEX($D$20:$D$700,MATCH(0,COUNTIF($Z$19:Z584,$D$20:$D$700),0))</f>
        <v/>
      </c>
      <c r="AA585" s="40">
        <f t="shared" si="3"/>
        <v>0</v>
      </c>
      <c r="AB585" s="40" t="str">
        <f t="array" ref="AB585">INDEX($B$20:$B$49,MATCH(0,COUNTIF($Z$19:Z584,$D$20:$D$700),0))</f>
        <v/>
      </c>
      <c r="AC585" s="40">
        <f t="shared" si="4"/>
        <v>0</v>
      </c>
    </row>
    <row r="586" ht="15.75" customHeight="1">
      <c r="B586" s="170"/>
      <c r="C586" s="170"/>
      <c r="D586" s="163"/>
      <c r="F586" s="92"/>
      <c r="U586" s="40" t="str">
        <f t="array" ref="U586">INDEX($C$20:$C$700,MATCH(0,COUNTIF($U$19:U585,$C$20:$C$700),0))</f>
        <v/>
      </c>
      <c r="V586" s="40">
        <f t="shared" si="1"/>
        <v>0</v>
      </c>
      <c r="W586" s="40" t="str">
        <f t="array" ref="W586">INDEX($B$20:$B$49,MATCH(0,COUNTIF($U$19:U585,$C$20:$C$700),0))</f>
        <v/>
      </c>
      <c r="X586" s="40">
        <f t="shared" si="2"/>
        <v>0</v>
      </c>
      <c r="Y586" s="155"/>
      <c r="Z586" s="40" t="str">
        <f t="array" ref="Z586">INDEX($D$20:$D$700,MATCH(0,COUNTIF($Z$19:Z585,$D$20:$D$700),0))</f>
        <v/>
      </c>
      <c r="AA586" s="40">
        <f t="shared" si="3"/>
        <v>0</v>
      </c>
      <c r="AB586" s="40" t="str">
        <f t="array" ref="AB586">INDEX($B$20:$B$49,MATCH(0,COUNTIF($Z$19:Z585,$D$20:$D$700),0))</f>
        <v/>
      </c>
      <c r="AC586" s="40">
        <f t="shared" si="4"/>
        <v>0</v>
      </c>
    </row>
    <row r="587" ht="15.75" customHeight="1">
      <c r="B587" s="170"/>
      <c r="C587" s="170"/>
      <c r="D587" s="163"/>
      <c r="F587" s="92"/>
      <c r="U587" s="40" t="str">
        <f t="array" ref="U587">INDEX($C$20:$C$700,MATCH(0,COUNTIF($U$19:U586,$C$20:$C$700),0))</f>
        <v/>
      </c>
      <c r="V587" s="40">
        <f t="shared" si="1"/>
        <v>0</v>
      </c>
      <c r="W587" s="40" t="str">
        <f t="array" ref="W587">INDEX($B$20:$B$49,MATCH(0,COUNTIF($U$19:U586,$C$20:$C$700),0))</f>
        <v/>
      </c>
      <c r="X587" s="40">
        <f t="shared" si="2"/>
        <v>0</v>
      </c>
      <c r="Y587" s="155"/>
      <c r="Z587" s="40" t="str">
        <f t="array" ref="Z587">INDEX($D$20:$D$700,MATCH(0,COUNTIF($Z$19:Z586,$D$20:$D$700),0))</f>
        <v/>
      </c>
      <c r="AA587" s="40">
        <f t="shared" si="3"/>
        <v>0</v>
      </c>
      <c r="AB587" s="40" t="str">
        <f t="array" ref="AB587">INDEX($B$20:$B$49,MATCH(0,COUNTIF($Z$19:Z586,$D$20:$D$700),0))</f>
        <v/>
      </c>
      <c r="AC587" s="40">
        <f t="shared" si="4"/>
        <v>0</v>
      </c>
    </row>
    <row r="588" ht="15.75" customHeight="1">
      <c r="B588" s="170"/>
      <c r="C588" s="170"/>
      <c r="D588" s="163"/>
      <c r="F588" s="92"/>
      <c r="U588" s="40" t="str">
        <f t="array" ref="U588">INDEX($C$20:$C$700,MATCH(0,COUNTIF($U$19:U587,$C$20:$C$700),0))</f>
        <v/>
      </c>
      <c r="V588" s="40">
        <f t="shared" si="1"/>
        <v>0</v>
      </c>
      <c r="W588" s="40" t="str">
        <f t="array" ref="W588">INDEX($B$20:$B$49,MATCH(0,COUNTIF($U$19:U587,$C$20:$C$700),0))</f>
        <v/>
      </c>
      <c r="X588" s="40">
        <f t="shared" si="2"/>
        <v>0</v>
      </c>
      <c r="Y588" s="155"/>
      <c r="Z588" s="40" t="str">
        <f t="array" ref="Z588">INDEX($D$20:$D$700,MATCH(0,COUNTIF($Z$19:Z587,$D$20:$D$700),0))</f>
        <v/>
      </c>
      <c r="AA588" s="40">
        <f t="shared" si="3"/>
        <v>0</v>
      </c>
      <c r="AB588" s="40" t="str">
        <f t="array" ref="AB588">INDEX($B$20:$B$49,MATCH(0,COUNTIF($Z$19:Z587,$D$20:$D$700),0))</f>
        <v/>
      </c>
      <c r="AC588" s="40">
        <f t="shared" si="4"/>
        <v>0</v>
      </c>
    </row>
    <row r="589" ht="15.75" customHeight="1">
      <c r="B589" s="170"/>
      <c r="C589" s="170"/>
      <c r="D589" s="163"/>
      <c r="F589" s="92"/>
      <c r="U589" s="40" t="str">
        <f t="array" ref="U589">INDEX($C$20:$C$700,MATCH(0,COUNTIF($U$19:U588,$C$20:$C$700),0))</f>
        <v/>
      </c>
      <c r="V589" s="40">
        <f t="shared" si="1"/>
        <v>0</v>
      </c>
      <c r="W589" s="40" t="str">
        <f t="array" ref="W589">INDEX($B$20:$B$49,MATCH(0,COUNTIF($U$19:U588,$C$20:$C$700),0))</f>
        <v/>
      </c>
      <c r="X589" s="40">
        <f t="shared" si="2"/>
        <v>0</v>
      </c>
      <c r="Y589" s="155"/>
      <c r="Z589" s="40" t="str">
        <f t="array" ref="Z589">INDEX($D$20:$D$700,MATCH(0,COUNTIF($Z$19:Z588,$D$20:$D$700),0))</f>
        <v/>
      </c>
      <c r="AA589" s="40">
        <f t="shared" si="3"/>
        <v>0</v>
      </c>
      <c r="AB589" s="40" t="str">
        <f t="array" ref="AB589">INDEX($B$20:$B$49,MATCH(0,COUNTIF($Z$19:Z588,$D$20:$D$700),0))</f>
        <v/>
      </c>
      <c r="AC589" s="40">
        <f t="shared" si="4"/>
        <v>0</v>
      </c>
    </row>
    <row r="590" ht="15.75" customHeight="1">
      <c r="B590" s="170"/>
      <c r="C590" s="170"/>
      <c r="D590" s="163"/>
      <c r="F590" s="92"/>
      <c r="U590" s="40" t="str">
        <f t="array" ref="U590">INDEX($C$20:$C$700,MATCH(0,COUNTIF($U$19:U589,$C$20:$C$700),0))</f>
        <v/>
      </c>
      <c r="V590" s="40">
        <f t="shared" si="1"/>
        <v>0</v>
      </c>
      <c r="W590" s="40" t="str">
        <f t="array" ref="W590">INDEX($B$20:$B$49,MATCH(0,COUNTIF($U$19:U589,$C$20:$C$700),0))</f>
        <v/>
      </c>
      <c r="X590" s="40">
        <f t="shared" si="2"/>
        <v>0</v>
      </c>
      <c r="Y590" s="155"/>
      <c r="Z590" s="40" t="str">
        <f t="array" ref="Z590">INDEX($D$20:$D$700,MATCH(0,COUNTIF($Z$19:Z589,$D$20:$D$700),0))</f>
        <v/>
      </c>
      <c r="AA590" s="40">
        <f t="shared" si="3"/>
        <v>0</v>
      </c>
      <c r="AB590" s="40" t="str">
        <f t="array" ref="AB590">INDEX($B$20:$B$49,MATCH(0,COUNTIF($Z$19:Z589,$D$20:$D$700),0))</f>
        <v/>
      </c>
      <c r="AC590" s="40">
        <f t="shared" si="4"/>
        <v>0</v>
      </c>
    </row>
    <row r="591" ht="15.75" customHeight="1">
      <c r="B591" s="170"/>
      <c r="C591" s="170"/>
      <c r="D591" s="163"/>
      <c r="F591" s="92"/>
      <c r="U591" s="40" t="str">
        <f t="array" ref="U591">INDEX($C$20:$C$700,MATCH(0,COUNTIF($U$19:U590,$C$20:$C$700),0))</f>
        <v/>
      </c>
      <c r="V591" s="40">
        <f t="shared" si="1"/>
        <v>0</v>
      </c>
      <c r="W591" s="40" t="str">
        <f t="array" ref="W591">INDEX($B$20:$B$49,MATCH(0,COUNTIF($U$19:U590,$C$20:$C$700),0))</f>
        <v/>
      </c>
      <c r="X591" s="40">
        <f t="shared" si="2"/>
        <v>0</v>
      </c>
      <c r="Y591" s="155"/>
      <c r="Z591" s="40" t="str">
        <f t="array" ref="Z591">INDEX($D$20:$D$700,MATCH(0,COUNTIF($Z$19:Z590,$D$20:$D$700),0))</f>
        <v/>
      </c>
      <c r="AA591" s="40">
        <f t="shared" si="3"/>
        <v>0</v>
      </c>
      <c r="AB591" s="40" t="str">
        <f t="array" ref="AB591">INDEX($B$20:$B$49,MATCH(0,COUNTIF($Z$19:Z590,$D$20:$D$700),0))</f>
        <v/>
      </c>
      <c r="AC591" s="40">
        <f t="shared" si="4"/>
        <v>0</v>
      </c>
    </row>
    <row r="592" ht="15.75" customHeight="1">
      <c r="B592" s="170"/>
      <c r="C592" s="170"/>
      <c r="D592" s="163"/>
      <c r="F592" s="92"/>
      <c r="U592" s="40" t="str">
        <f t="array" ref="U592">INDEX($C$20:$C$700,MATCH(0,COUNTIF($U$19:U591,$C$20:$C$700),0))</f>
        <v/>
      </c>
      <c r="V592" s="40">
        <f t="shared" si="1"/>
        <v>0</v>
      </c>
      <c r="W592" s="40" t="str">
        <f t="array" ref="W592">INDEX($B$20:$B$49,MATCH(0,COUNTIF($U$19:U591,$C$20:$C$700),0))</f>
        <v/>
      </c>
      <c r="X592" s="40">
        <f t="shared" si="2"/>
        <v>0</v>
      </c>
      <c r="Y592" s="155"/>
      <c r="Z592" s="40" t="str">
        <f t="array" ref="Z592">INDEX($D$20:$D$700,MATCH(0,COUNTIF($Z$19:Z591,$D$20:$D$700),0))</f>
        <v/>
      </c>
      <c r="AA592" s="40">
        <f t="shared" si="3"/>
        <v>0</v>
      </c>
      <c r="AB592" s="40" t="str">
        <f t="array" ref="AB592">INDEX($B$20:$B$49,MATCH(0,COUNTIF($Z$19:Z591,$D$20:$D$700),0))</f>
        <v/>
      </c>
      <c r="AC592" s="40">
        <f t="shared" si="4"/>
        <v>0</v>
      </c>
    </row>
    <row r="593" ht="15.75" customHeight="1">
      <c r="B593" s="170"/>
      <c r="C593" s="170"/>
      <c r="D593" s="163"/>
      <c r="F593" s="92"/>
      <c r="U593" s="40" t="str">
        <f t="array" ref="U593">INDEX($C$20:$C$700,MATCH(0,COUNTIF($U$19:U592,$C$20:$C$700),0))</f>
        <v/>
      </c>
      <c r="V593" s="40">
        <f t="shared" si="1"/>
        <v>0</v>
      </c>
      <c r="W593" s="40" t="str">
        <f t="array" ref="W593">INDEX($B$20:$B$49,MATCH(0,COUNTIF($U$19:U592,$C$20:$C$700),0))</f>
        <v/>
      </c>
      <c r="X593" s="40">
        <f t="shared" si="2"/>
        <v>0</v>
      </c>
      <c r="Y593" s="155"/>
      <c r="Z593" s="40" t="str">
        <f t="array" ref="Z593">INDEX($D$20:$D$700,MATCH(0,COUNTIF($Z$19:Z592,$D$20:$D$700),0))</f>
        <v/>
      </c>
      <c r="AA593" s="40">
        <f t="shared" si="3"/>
        <v>0</v>
      </c>
      <c r="AB593" s="40" t="str">
        <f t="array" ref="AB593">INDEX($B$20:$B$49,MATCH(0,COUNTIF($Z$19:Z592,$D$20:$D$700),0))</f>
        <v/>
      </c>
      <c r="AC593" s="40">
        <f t="shared" si="4"/>
        <v>0</v>
      </c>
    </row>
    <row r="594" ht="15.75" customHeight="1">
      <c r="B594" s="170"/>
      <c r="C594" s="170"/>
      <c r="D594" s="163"/>
      <c r="F594" s="92"/>
      <c r="U594" s="40" t="str">
        <f t="array" ref="U594">INDEX($C$20:$C$700,MATCH(0,COUNTIF($U$19:U593,$C$20:$C$700),0))</f>
        <v/>
      </c>
      <c r="V594" s="40">
        <f t="shared" si="1"/>
        <v>0</v>
      </c>
      <c r="W594" s="40" t="str">
        <f t="array" ref="W594">INDEX($B$20:$B$49,MATCH(0,COUNTIF($U$19:U593,$C$20:$C$700),0))</f>
        <v/>
      </c>
      <c r="X594" s="40">
        <f t="shared" si="2"/>
        <v>0</v>
      </c>
      <c r="Y594" s="155"/>
      <c r="Z594" s="40" t="str">
        <f t="array" ref="Z594">INDEX($D$20:$D$700,MATCH(0,COUNTIF($Z$19:Z593,$D$20:$D$700),0))</f>
        <v/>
      </c>
      <c r="AA594" s="40">
        <f t="shared" si="3"/>
        <v>0</v>
      </c>
      <c r="AB594" s="40" t="str">
        <f t="array" ref="AB594">INDEX($B$20:$B$49,MATCH(0,COUNTIF($Z$19:Z593,$D$20:$D$700),0))</f>
        <v/>
      </c>
      <c r="AC594" s="40">
        <f t="shared" si="4"/>
        <v>0</v>
      </c>
    </row>
    <row r="595" ht="15.75" customHeight="1">
      <c r="B595" s="170"/>
      <c r="C595" s="170"/>
      <c r="D595" s="163"/>
      <c r="F595" s="92"/>
      <c r="U595" s="40" t="str">
        <f t="array" ref="U595">INDEX($C$20:$C$700,MATCH(0,COUNTIF($U$19:U594,$C$20:$C$700),0))</f>
        <v/>
      </c>
      <c r="V595" s="40">
        <f t="shared" si="1"/>
        <v>0</v>
      </c>
      <c r="W595" s="40" t="str">
        <f t="array" ref="W595">INDEX($B$20:$B$49,MATCH(0,COUNTIF($U$19:U594,$C$20:$C$700),0))</f>
        <v/>
      </c>
      <c r="X595" s="40">
        <f t="shared" si="2"/>
        <v>0</v>
      </c>
      <c r="Y595" s="155"/>
      <c r="Z595" s="40" t="str">
        <f t="array" ref="Z595">INDEX($D$20:$D$700,MATCH(0,COUNTIF($Z$19:Z594,$D$20:$D$700),0))</f>
        <v/>
      </c>
      <c r="AA595" s="40">
        <f t="shared" si="3"/>
        <v>0</v>
      </c>
      <c r="AB595" s="40" t="str">
        <f t="array" ref="AB595">INDEX($B$20:$B$49,MATCH(0,COUNTIF($Z$19:Z594,$D$20:$D$700),0))</f>
        <v/>
      </c>
      <c r="AC595" s="40">
        <f t="shared" si="4"/>
        <v>0</v>
      </c>
    </row>
    <row r="596" ht="15.75" customHeight="1">
      <c r="B596" s="170"/>
      <c r="C596" s="170"/>
      <c r="D596" s="163"/>
      <c r="F596" s="92"/>
      <c r="U596" s="40" t="str">
        <f t="array" ref="U596">INDEX($C$20:$C$700,MATCH(0,COUNTIF($U$19:U595,$C$20:$C$700),0))</f>
        <v/>
      </c>
      <c r="V596" s="40">
        <f t="shared" si="1"/>
        <v>0</v>
      </c>
      <c r="W596" s="40" t="str">
        <f t="array" ref="W596">INDEX($B$20:$B$49,MATCH(0,COUNTIF($U$19:U595,$C$20:$C$700),0))</f>
        <v/>
      </c>
      <c r="X596" s="40">
        <f t="shared" si="2"/>
        <v>0</v>
      </c>
      <c r="Y596" s="155"/>
      <c r="Z596" s="40" t="str">
        <f t="array" ref="Z596">INDEX($D$20:$D$700,MATCH(0,COUNTIF($Z$19:Z595,$D$20:$D$700),0))</f>
        <v/>
      </c>
      <c r="AA596" s="40">
        <f t="shared" si="3"/>
        <v>0</v>
      </c>
      <c r="AB596" s="40" t="str">
        <f t="array" ref="AB596">INDEX($B$20:$B$49,MATCH(0,COUNTIF($Z$19:Z595,$D$20:$D$700),0))</f>
        <v/>
      </c>
      <c r="AC596" s="40">
        <f t="shared" si="4"/>
        <v>0</v>
      </c>
    </row>
    <row r="597" ht="15.75" customHeight="1">
      <c r="B597" s="170"/>
      <c r="C597" s="170"/>
      <c r="D597" s="163"/>
      <c r="F597" s="92"/>
      <c r="U597" s="40" t="str">
        <f t="array" ref="U597">INDEX($C$20:$C$700,MATCH(0,COUNTIF($U$19:U596,$C$20:$C$700),0))</f>
        <v/>
      </c>
      <c r="V597" s="40">
        <f t="shared" si="1"/>
        <v>0</v>
      </c>
      <c r="W597" s="40" t="str">
        <f t="array" ref="W597">INDEX($B$20:$B$49,MATCH(0,COUNTIF($U$19:U596,$C$20:$C$700),0))</f>
        <v/>
      </c>
      <c r="X597" s="40">
        <f t="shared" si="2"/>
        <v>0</v>
      </c>
      <c r="Y597" s="155"/>
      <c r="Z597" s="40" t="str">
        <f t="array" ref="Z597">INDEX($D$20:$D$700,MATCH(0,COUNTIF($Z$19:Z596,$D$20:$D$700),0))</f>
        <v/>
      </c>
      <c r="AA597" s="40">
        <f t="shared" si="3"/>
        <v>0</v>
      </c>
      <c r="AB597" s="40" t="str">
        <f t="array" ref="AB597">INDEX($B$20:$B$49,MATCH(0,COUNTIF($Z$19:Z596,$D$20:$D$700),0))</f>
        <v/>
      </c>
      <c r="AC597" s="40">
        <f t="shared" si="4"/>
        <v>0</v>
      </c>
    </row>
    <row r="598" ht="15.75" customHeight="1">
      <c r="B598" s="170"/>
      <c r="C598" s="170"/>
      <c r="D598" s="163"/>
      <c r="F598" s="92"/>
      <c r="U598" s="40" t="str">
        <f t="array" ref="U598">INDEX($C$20:$C$700,MATCH(0,COUNTIF($U$19:U597,$C$20:$C$700),0))</f>
        <v/>
      </c>
      <c r="V598" s="40">
        <f t="shared" si="1"/>
        <v>0</v>
      </c>
      <c r="W598" s="40" t="str">
        <f t="array" ref="W598">INDEX($B$20:$B$49,MATCH(0,COUNTIF($U$19:U597,$C$20:$C$700),0))</f>
        <v/>
      </c>
      <c r="X598" s="40">
        <f t="shared" si="2"/>
        <v>0</v>
      </c>
      <c r="Y598" s="155"/>
      <c r="Z598" s="40" t="str">
        <f t="array" ref="Z598">INDEX($D$20:$D$700,MATCH(0,COUNTIF($Z$19:Z597,$D$20:$D$700),0))</f>
        <v/>
      </c>
      <c r="AA598" s="40">
        <f t="shared" si="3"/>
        <v>0</v>
      </c>
      <c r="AB598" s="40" t="str">
        <f t="array" ref="AB598">INDEX($B$20:$B$49,MATCH(0,COUNTIF($Z$19:Z597,$D$20:$D$700),0))</f>
        <v/>
      </c>
      <c r="AC598" s="40">
        <f t="shared" si="4"/>
        <v>0</v>
      </c>
    </row>
    <row r="599" ht="15.75" customHeight="1">
      <c r="B599" s="170"/>
      <c r="C599" s="170"/>
      <c r="D599" s="163"/>
      <c r="F599" s="92"/>
      <c r="U599" s="40" t="str">
        <f t="array" ref="U599">INDEX($C$20:$C$700,MATCH(0,COUNTIF($U$19:U598,$C$20:$C$700),0))</f>
        <v/>
      </c>
      <c r="V599" s="40">
        <f t="shared" si="1"/>
        <v>0</v>
      </c>
      <c r="W599" s="40" t="str">
        <f t="array" ref="W599">INDEX($B$20:$B$49,MATCH(0,COUNTIF($U$19:U598,$C$20:$C$700),0))</f>
        <v/>
      </c>
      <c r="X599" s="40">
        <f t="shared" si="2"/>
        <v>0</v>
      </c>
      <c r="Y599" s="155"/>
      <c r="Z599" s="40" t="str">
        <f t="array" ref="Z599">INDEX($D$20:$D$700,MATCH(0,COUNTIF($Z$19:Z598,$D$20:$D$700),0))</f>
        <v/>
      </c>
      <c r="AA599" s="40">
        <f t="shared" si="3"/>
        <v>0</v>
      </c>
      <c r="AB599" s="40" t="str">
        <f t="array" ref="AB599">INDEX($B$20:$B$49,MATCH(0,COUNTIF($Z$19:Z598,$D$20:$D$700),0))</f>
        <v/>
      </c>
      <c r="AC599" s="40">
        <f t="shared" si="4"/>
        <v>0</v>
      </c>
    </row>
    <row r="600" ht="15.75" customHeight="1">
      <c r="B600" s="170"/>
      <c r="C600" s="170"/>
      <c r="D600" s="163"/>
      <c r="F600" s="92"/>
      <c r="U600" s="40" t="str">
        <f t="array" ref="U600">INDEX($C$20:$C$700,MATCH(0,COUNTIF($U$19:U599,$C$20:$C$700),0))</f>
        <v/>
      </c>
      <c r="V600" s="40">
        <f t="shared" si="1"/>
        <v>0</v>
      </c>
      <c r="W600" s="40" t="str">
        <f t="array" ref="W600">INDEX($B$20:$B$49,MATCH(0,COUNTIF($U$19:U599,$C$20:$C$700),0))</f>
        <v/>
      </c>
      <c r="X600" s="40">
        <f t="shared" si="2"/>
        <v>0</v>
      </c>
      <c r="Y600" s="155"/>
      <c r="Z600" s="40" t="str">
        <f t="array" ref="Z600">INDEX($D$20:$D$700,MATCH(0,COUNTIF($Z$19:Z599,$D$20:$D$700),0))</f>
        <v/>
      </c>
      <c r="AA600" s="40">
        <f t="shared" si="3"/>
        <v>0</v>
      </c>
      <c r="AB600" s="40" t="str">
        <f t="array" ref="AB600">INDEX($B$20:$B$49,MATCH(0,COUNTIF($Z$19:Z599,$D$20:$D$700),0))</f>
        <v/>
      </c>
      <c r="AC600" s="40">
        <f t="shared" si="4"/>
        <v>0</v>
      </c>
    </row>
    <row r="601" ht="15.75" customHeight="1">
      <c r="B601" s="170"/>
      <c r="C601" s="170"/>
      <c r="D601" s="163"/>
      <c r="F601" s="92"/>
      <c r="U601" s="40" t="str">
        <f t="array" ref="U601">INDEX($C$20:$C$700,MATCH(0,COUNTIF($U$19:U600,$C$20:$C$700),0))</f>
        <v/>
      </c>
      <c r="V601" s="40">
        <f t="shared" si="1"/>
        <v>0</v>
      </c>
      <c r="W601" s="40" t="str">
        <f t="array" ref="W601">INDEX($B$20:$B$49,MATCH(0,COUNTIF($U$19:U600,$C$20:$C$700),0))</f>
        <v/>
      </c>
      <c r="X601" s="40">
        <f t="shared" si="2"/>
        <v>0</v>
      </c>
      <c r="Y601" s="155"/>
      <c r="Z601" s="40" t="str">
        <f t="array" ref="Z601">INDEX($D$20:$D$700,MATCH(0,COUNTIF($Z$19:Z600,$D$20:$D$700),0))</f>
        <v/>
      </c>
      <c r="AA601" s="40">
        <f t="shared" si="3"/>
        <v>0</v>
      </c>
      <c r="AB601" s="40" t="str">
        <f t="array" ref="AB601">INDEX($B$20:$B$49,MATCH(0,COUNTIF($Z$19:Z600,$D$20:$D$700),0))</f>
        <v/>
      </c>
      <c r="AC601" s="40">
        <f t="shared" si="4"/>
        <v>0</v>
      </c>
    </row>
    <row r="602" ht="15.75" customHeight="1">
      <c r="B602" s="170"/>
      <c r="C602" s="170"/>
      <c r="D602" s="163"/>
      <c r="F602" s="92"/>
      <c r="U602" s="40" t="str">
        <f t="array" ref="U602">INDEX($C$20:$C$700,MATCH(0,COUNTIF($U$19:U601,$C$20:$C$700),0))</f>
        <v/>
      </c>
      <c r="V602" s="40">
        <f t="shared" si="1"/>
        <v>0</v>
      </c>
      <c r="W602" s="40" t="str">
        <f t="array" ref="W602">INDEX($B$20:$B$49,MATCH(0,COUNTIF($U$19:U601,$C$20:$C$700),0))</f>
        <v/>
      </c>
      <c r="X602" s="40">
        <f t="shared" si="2"/>
        <v>0</v>
      </c>
      <c r="Y602" s="155"/>
      <c r="Z602" s="40" t="str">
        <f t="array" ref="Z602">INDEX($D$20:$D$700,MATCH(0,COUNTIF($Z$19:Z601,$D$20:$D$700),0))</f>
        <v/>
      </c>
      <c r="AA602" s="40">
        <f t="shared" si="3"/>
        <v>0</v>
      </c>
      <c r="AB602" s="40" t="str">
        <f t="array" ref="AB602">INDEX($B$20:$B$49,MATCH(0,COUNTIF($Z$19:Z601,$D$20:$D$700),0))</f>
        <v/>
      </c>
      <c r="AC602" s="40">
        <f t="shared" si="4"/>
        <v>0</v>
      </c>
    </row>
    <row r="603" ht="15.75" customHeight="1">
      <c r="B603" s="170"/>
      <c r="C603" s="170"/>
      <c r="D603" s="163"/>
      <c r="F603" s="92"/>
      <c r="U603" s="40" t="str">
        <f t="array" ref="U603">INDEX($C$20:$C$700,MATCH(0,COUNTIF($U$19:U602,$C$20:$C$700),0))</f>
        <v/>
      </c>
      <c r="V603" s="40">
        <f t="shared" si="1"/>
        <v>0</v>
      </c>
      <c r="W603" s="40" t="str">
        <f t="array" ref="W603">INDEX($B$20:$B$49,MATCH(0,COUNTIF($U$19:U602,$C$20:$C$700),0))</f>
        <v/>
      </c>
      <c r="X603" s="40">
        <f t="shared" si="2"/>
        <v>0</v>
      </c>
      <c r="Y603" s="155"/>
      <c r="Z603" s="40" t="str">
        <f t="array" ref="Z603">INDEX($D$20:$D$700,MATCH(0,COUNTIF($Z$19:Z602,$D$20:$D$700),0))</f>
        <v/>
      </c>
      <c r="AA603" s="40">
        <f t="shared" si="3"/>
        <v>0</v>
      </c>
      <c r="AB603" s="40" t="str">
        <f t="array" ref="AB603">INDEX($B$20:$B$49,MATCH(0,COUNTIF($Z$19:Z602,$D$20:$D$700),0))</f>
        <v/>
      </c>
      <c r="AC603" s="40">
        <f t="shared" si="4"/>
        <v>0</v>
      </c>
    </row>
    <row r="604" ht="15.75" customHeight="1">
      <c r="B604" s="170"/>
      <c r="C604" s="170"/>
      <c r="D604" s="163"/>
      <c r="F604" s="92"/>
      <c r="U604" s="40" t="str">
        <f t="array" ref="U604">INDEX($C$20:$C$700,MATCH(0,COUNTIF($U$19:U603,$C$20:$C$700),0))</f>
        <v/>
      </c>
      <c r="V604" s="40">
        <f t="shared" si="1"/>
        <v>0</v>
      </c>
      <c r="W604" s="40" t="str">
        <f t="array" ref="W604">INDEX($B$20:$B$49,MATCH(0,COUNTIF($U$19:U603,$C$20:$C$700),0))</f>
        <v/>
      </c>
      <c r="X604" s="40">
        <f t="shared" si="2"/>
        <v>0</v>
      </c>
      <c r="Y604" s="155"/>
      <c r="Z604" s="40" t="str">
        <f t="array" ref="Z604">INDEX($D$20:$D$700,MATCH(0,COUNTIF($Z$19:Z603,$D$20:$D$700),0))</f>
        <v/>
      </c>
      <c r="AA604" s="40">
        <f t="shared" si="3"/>
        <v>0</v>
      </c>
      <c r="AB604" s="40" t="str">
        <f t="array" ref="AB604">INDEX($B$20:$B$49,MATCH(0,COUNTIF($Z$19:Z603,$D$20:$D$700),0))</f>
        <v/>
      </c>
      <c r="AC604" s="40">
        <f t="shared" si="4"/>
        <v>0</v>
      </c>
    </row>
    <row r="605" ht="15.75" customHeight="1">
      <c r="B605" s="170"/>
      <c r="C605" s="170"/>
      <c r="D605" s="163"/>
      <c r="F605" s="92"/>
      <c r="U605" s="40" t="str">
        <f t="array" ref="U605">INDEX($C$20:$C$700,MATCH(0,COUNTIF($U$19:U604,$C$20:$C$700),0))</f>
        <v/>
      </c>
      <c r="V605" s="40">
        <f t="shared" si="1"/>
        <v>0</v>
      </c>
      <c r="W605" s="40" t="str">
        <f t="array" ref="W605">INDEX($B$20:$B$49,MATCH(0,COUNTIF($U$19:U604,$C$20:$C$700),0))</f>
        <v/>
      </c>
      <c r="X605" s="40">
        <f t="shared" si="2"/>
        <v>0</v>
      </c>
      <c r="Y605" s="155"/>
      <c r="Z605" s="40" t="str">
        <f t="array" ref="Z605">INDEX($D$20:$D$700,MATCH(0,COUNTIF($Z$19:Z604,$D$20:$D$700),0))</f>
        <v/>
      </c>
      <c r="AA605" s="40">
        <f t="shared" si="3"/>
        <v>0</v>
      </c>
      <c r="AB605" s="40" t="str">
        <f t="array" ref="AB605">INDEX($B$20:$B$49,MATCH(0,COUNTIF($Z$19:Z604,$D$20:$D$700),0))</f>
        <v/>
      </c>
      <c r="AC605" s="40">
        <f t="shared" si="4"/>
        <v>0</v>
      </c>
    </row>
    <row r="606" ht="15.75" customHeight="1">
      <c r="B606" s="170"/>
      <c r="C606" s="170"/>
      <c r="D606" s="163"/>
      <c r="F606" s="92"/>
      <c r="U606" s="40" t="str">
        <f t="array" ref="U606">INDEX($C$20:$C$700,MATCH(0,COUNTIF($U$19:U605,$C$20:$C$700),0))</f>
        <v/>
      </c>
      <c r="V606" s="40">
        <f t="shared" si="1"/>
        <v>0</v>
      </c>
      <c r="W606" s="40" t="str">
        <f t="array" ref="W606">INDEX($B$20:$B$49,MATCH(0,COUNTIF($U$19:U605,$C$20:$C$700),0))</f>
        <v/>
      </c>
      <c r="X606" s="40">
        <f t="shared" si="2"/>
        <v>0</v>
      </c>
      <c r="Y606" s="155"/>
      <c r="Z606" s="40" t="str">
        <f t="array" ref="Z606">INDEX($D$20:$D$700,MATCH(0,COUNTIF($Z$19:Z605,$D$20:$D$700),0))</f>
        <v/>
      </c>
      <c r="AA606" s="40">
        <f t="shared" si="3"/>
        <v>0</v>
      </c>
      <c r="AB606" s="40" t="str">
        <f t="array" ref="AB606">INDEX($B$20:$B$49,MATCH(0,COUNTIF($Z$19:Z605,$D$20:$D$700),0))</f>
        <v/>
      </c>
      <c r="AC606" s="40">
        <f t="shared" si="4"/>
        <v>0</v>
      </c>
    </row>
    <row r="607" ht="15.75" customHeight="1">
      <c r="B607" s="170"/>
      <c r="C607" s="170"/>
      <c r="D607" s="163"/>
      <c r="F607" s="92"/>
      <c r="U607" s="40" t="str">
        <f t="array" ref="U607">INDEX($C$20:$C$700,MATCH(0,COUNTIF($U$19:U606,$C$20:$C$700),0))</f>
        <v/>
      </c>
      <c r="V607" s="40">
        <f t="shared" si="1"/>
        <v>0</v>
      </c>
      <c r="W607" s="40" t="str">
        <f t="array" ref="W607">INDEX($B$20:$B$49,MATCH(0,COUNTIF($U$19:U606,$C$20:$C$700),0))</f>
        <v/>
      </c>
      <c r="X607" s="40">
        <f t="shared" si="2"/>
        <v>0</v>
      </c>
      <c r="Y607" s="155"/>
      <c r="Z607" s="40" t="str">
        <f t="array" ref="Z607">INDEX($D$20:$D$700,MATCH(0,COUNTIF($Z$19:Z606,$D$20:$D$700),0))</f>
        <v/>
      </c>
      <c r="AA607" s="40">
        <f t="shared" si="3"/>
        <v>0</v>
      </c>
      <c r="AB607" s="40" t="str">
        <f t="array" ref="AB607">INDEX($B$20:$B$49,MATCH(0,COUNTIF($Z$19:Z606,$D$20:$D$700),0))</f>
        <v/>
      </c>
      <c r="AC607" s="40">
        <f t="shared" si="4"/>
        <v>0</v>
      </c>
    </row>
    <row r="608" ht="15.75" customHeight="1">
      <c r="B608" s="170"/>
      <c r="C608" s="170"/>
      <c r="D608" s="163"/>
      <c r="F608" s="92"/>
      <c r="U608" s="40" t="str">
        <f t="array" ref="U608">INDEX($C$20:$C$700,MATCH(0,COUNTIF($U$19:U607,$C$20:$C$700),0))</f>
        <v/>
      </c>
      <c r="V608" s="40">
        <f t="shared" si="1"/>
        <v>0</v>
      </c>
      <c r="W608" s="40" t="str">
        <f t="array" ref="W608">INDEX($B$20:$B$49,MATCH(0,COUNTIF($U$19:U607,$C$20:$C$700),0))</f>
        <v/>
      </c>
      <c r="X608" s="40">
        <f t="shared" si="2"/>
        <v>0</v>
      </c>
      <c r="Y608" s="155"/>
      <c r="Z608" s="40" t="str">
        <f t="array" ref="Z608">INDEX($D$20:$D$700,MATCH(0,COUNTIF($Z$19:Z607,$D$20:$D$700),0))</f>
        <v/>
      </c>
      <c r="AA608" s="40">
        <f t="shared" si="3"/>
        <v>0</v>
      </c>
      <c r="AB608" s="40" t="str">
        <f t="array" ref="AB608">INDEX($B$20:$B$49,MATCH(0,COUNTIF($Z$19:Z607,$D$20:$D$700),0))</f>
        <v/>
      </c>
      <c r="AC608" s="40">
        <f t="shared" si="4"/>
        <v>0</v>
      </c>
    </row>
    <row r="609" ht="15.75" customHeight="1">
      <c r="B609" s="170"/>
      <c r="C609" s="170"/>
      <c r="D609" s="163"/>
      <c r="F609" s="92"/>
      <c r="U609" s="40" t="str">
        <f t="array" ref="U609">INDEX($C$20:$C$700,MATCH(0,COUNTIF($U$19:U608,$C$20:$C$700),0))</f>
        <v/>
      </c>
      <c r="V609" s="40">
        <f t="shared" si="1"/>
        <v>0</v>
      </c>
      <c r="W609" s="40" t="str">
        <f t="array" ref="W609">INDEX($B$20:$B$49,MATCH(0,COUNTIF($U$19:U608,$C$20:$C$700),0))</f>
        <v/>
      </c>
      <c r="X609" s="40">
        <f t="shared" si="2"/>
        <v>0</v>
      </c>
      <c r="Y609" s="155"/>
      <c r="Z609" s="40" t="str">
        <f t="array" ref="Z609">INDEX($D$20:$D$700,MATCH(0,COUNTIF($Z$19:Z608,$D$20:$D$700),0))</f>
        <v/>
      </c>
      <c r="AA609" s="40">
        <f t="shared" si="3"/>
        <v>0</v>
      </c>
      <c r="AB609" s="40" t="str">
        <f t="array" ref="AB609">INDEX($B$20:$B$49,MATCH(0,COUNTIF($Z$19:Z608,$D$20:$D$700),0))</f>
        <v/>
      </c>
      <c r="AC609" s="40">
        <f t="shared" si="4"/>
        <v>0</v>
      </c>
    </row>
    <row r="610" ht="15.75" customHeight="1">
      <c r="B610" s="170"/>
      <c r="C610" s="170"/>
      <c r="D610" s="163"/>
      <c r="F610" s="92"/>
      <c r="U610" s="40" t="str">
        <f t="array" ref="U610">INDEX($C$20:$C$700,MATCH(0,COUNTIF($U$19:U609,$C$20:$C$700),0))</f>
        <v/>
      </c>
      <c r="V610" s="40">
        <f t="shared" si="1"/>
        <v>0</v>
      </c>
      <c r="W610" s="40" t="str">
        <f t="array" ref="W610">INDEX($B$20:$B$49,MATCH(0,COUNTIF($U$19:U609,$C$20:$C$700),0))</f>
        <v/>
      </c>
      <c r="X610" s="40">
        <f t="shared" si="2"/>
        <v>0</v>
      </c>
      <c r="Y610" s="155"/>
      <c r="Z610" s="40" t="str">
        <f t="array" ref="Z610">INDEX($D$20:$D$700,MATCH(0,COUNTIF($Z$19:Z609,$D$20:$D$700),0))</f>
        <v/>
      </c>
      <c r="AA610" s="40">
        <f t="shared" si="3"/>
        <v>0</v>
      </c>
      <c r="AB610" s="40" t="str">
        <f t="array" ref="AB610">INDEX($B$20:$B$49,MATCH(0,COUNTIF($Z$19:Z609,$D$20:$D$700),0))</f>
        <v/>
      </c>
      <c r="AC610" s="40">
        <f t="shared" si="4"/>
        <v>0</v>
      </c>
    </row>
    <row r="611" ht="15.75" customHeight="1">
      <c r="B611" s="170"/>
      <c r="C611" s="170"/>
      <c r="D611" s="163"/>
      <c r="F611" s="92"/>
      <c r="U611" s="40" t="str">
        <f t="array" ref="U611">INDEX($C$20:$C$700,MATCH(0,COUNTIF($U$19:U610,$C$20:$C$700),0))</f>
        <v/>
      </c>
      <c r="V611" s="40">
        <f t="shared" si="1"/>
        <v>0</v>
      </c>
      <c r="W611" s="40" t="str">
        <f t="array" ref="W611">INDEX($B$20:$B$49,MATCH(0,COUNTIF($U$19:U610,$C$20:$C$700),0))</f>
        <v/>
      </c>
      <c r="X611" s="40">
        <f t="shared" si="2"/>
        <v>0</v>
      </c>
      <c r="Y611" s="155"/>
      <c r="Z611" s="40" t="str">
        <f t="array" ref="Z611">INDEX($D$20:$D$700,MATCH(0,COUNTIF($Z$19:Z610,$D$20:$D$700),0))</f>
        <v/>
      </c>
      <c r="AA611" s="40">
        <f t="shared" si="3"/>
        <v>0</v>
      </c>
      <c r="AB611" s="40" t="str">
        <f t="array" ref="AB611">INDEX($B$20:$B$49,MATCH(0,COUNTIF($Z$19:Z610,$D$20:$D$700),0))</f>
        <v/>
      </c>
      <c r="AC611" s="40">
        <f t="shared" si="4"/>
        <v>0</v>
      </c>
    </row>
    <row r="612" ht="15.75" customHeight="1">
      <c r="B612" s="170"/>
      <c r="C612" s="170"/>
      <c r="D612" s="163"/>
      <c r="F612" s="92"/>
      <c r="U612" s="40" t="str">
        <f t="array" ref="U612">INDEX($C$20:$C$700,MATCH(0,COUNTIF($U$19:U611,$C$20:$C$700),0))</f>
        <v/>
      </c>
      <c r="V612" s="40">
        <f t="shared" si="1"/>
        <v>0</v>
      </c>
      <c r="W612" s="40" t="str">
        <f t="array" ref="W612">INDEX($B$20:$B$49,MATCH(0,COUNTIF($U$19:U611,$C$20:$C$700),0))</f>
        <v/>
      </c>
      <c r="X612" s="40">
        <f t="shared" si="2"/>
        <v>0</v>
      </c>
      <c r="Y612" s="155"/>
      <c r="Z612" s="40" t="str">
        <f t="array" ref="Z612">INDEX($D$20:$D$700,MATCH(0,COUNTIF($Z$19:Z611,$D$20:$D$700),0))</f>
        <v/>
      </c>
      <c r="AA612" s="40">
        <f t="shared" si="3"/>
        <v>0</v>
      </c>
      <c r="AB612" s="40" t="str">
        <f t="array" ref="AB612">INDEX($B$20:$B$49,MATCH(0,COUNTIF($Z$19:Z611,$D$20:$D$700),0))</f>
        <v/>
      </c>
      <c r="AC612" s="40">
        <f t="shared" si="4"/>
        <v>0</v>
      </c>
    </row>
    <row r="613" ht="15.75" customHeight="1">
      <c r="B613" s="170"/>
      <c r="C613" s="170"/>
      <c r="D613" s="163"/>
      <c r="F613" s="92"/>
      <c r="U613" s="40" t="str">
        <f t="array" ref="U613">INDEX($C$20:$C$700,MATCH(0,COUNTIF($U$19:U612,$C$20:$C$700),0))</f>
        <v/>
      </c>
      <c r="V613" s="40">
        <f t="shared" si="1"/>
        <v>0</v>
      </c>
      <c r="W613" s="40" t="str">
        <f t="array" ref="W613">INDEX($B$20:$B$49,MATCH(0,COUNTIF($U$19:U612,$C$20:$C$700),0))</f>
        <v/>
      </c>
      <c r="X613" s="40">
        <f t="shared" si="2"/>
        <v>0</v>
      </c>
      <c r="Y613" s="155"/>
      <c r="Z613" s="40" t="str">
        <f t="array" ref="Z613">INDEX($D$20:$D$700,MATCH(0,COUNTIF($Z$19:Z612,$D$20:$D$700),0))</f>
        <v/>
      </c>
      <c r="AA613" s="40">
        <f t="shared" si="3"/>
        <v>0</v>
      </c>
      <c r="AB613" s="40" t="str">
        <f t="array" ref="AB613">INDEX($B$20:$B$49,MATCH(0,COUNTIF($Z$19:Z612,$D$20:$D$700),0))</f>
        <v/>
      </c>
      <c r="AC613" s="40">
        <f t="shared" si="4"/>
        <v>0</v>
      </c>
    </row>
    <row r="614" ht="15.75" customHeight="1">
      <c r="B614" s="170"/>
      <c r="C614" s="170"/>
      <c r="D614" s="163"/>
      <c r="F614" s="92"/>
      <c r="U614" s="40" t="str">
        <f t="array" ref="U614">INDEX($C$20:$C$700,MATCH(0,COUNTIF($U$19:U613,$C$20:$C$700),0))</f>
        <v/>
      </c>
      <c r="V614" s="40">
        <f t="shared" si="1"/>
        <v>0</v>
      </c>
      <c r="W614" s="40" t="str">
        <f t="array" ref="W614">INDEX($B$20:$B$49,MATCH(0,COUNTIF($U$19:U613,$C$20:$C$700),0))</f>
        <v/>
      </c>
      <c r="X614" s="40">
        <f t="shared" si="2"/>
        <v>0</v>
      </c>
      <c r="Y614" s="155"/>
      <c r="Z614" s="40" t="str">
        <f t="array" ref="Z614">INDEX($D$20:$D$700,MATCH(0,COUNTIF($Z$19:Z613,$D$20:$D$700),0))</f>
        <v/>
      </c>
      <c r="AA614" s="40">
        <f t="shared" si="3"/>
        <v>0</v>
      </c>
      <c r="AB614" s="40" t="str">
        <f t="array" ref="AB614">INDEX($B$20:$B$49,MATCH(0,COUNTIF($Z$19:Z613,$D$20:$D$700),0))</f>
        <v/>
      </c>
      <c r="AC614" s="40">
        <f t="shared" si="4"/>
        <v>0</v>
      </c>
    </row>
    <row r="615" ht="15.75" customHeight="1">
      <c r="B615" s="170"/>
      <c r="C615" s="170"/>
      <c r="D615" s="163"/>
      <c r="F615" s="92"/>
      <c r="U615" s="40" t="str">
        <f t="array" ref="U615">INDEX($C$20:$C$700,MATCH(0,COUNTIF($U$19:U614,$C$20:$C$700),0))</f>
        <v/>
      </c>
      <c r="V615" s="40">
        <f t="shared" si="1"/>
        <v>0</v>
      </c>
      <c r="W615" s="40" t="str">
        <f t="array" ref="W615">INDEX($B$20:$B$49,MATCH(0,COUNTIF($U$19:U614,$C$20:$C$700),0))</f>
        <v/>
      </c>
      <c r="X615" s="40">
        <f t="shared" si="2"/>
        <v>0</v>
      </c>
      <c r="Y615" s="155"/>
      <c r="Z615" s="40" t="str">
        <f t="array" ref="Z615">INDEX($D$20:$D$700,MATCH(0,COUNTIF($Z$19:Z614,$D$20:$D$700),0))</f>
        <v/>
      </c>
      <c r="AA615" s="40">
        <f t="shared" si="3"/>
        <v>0</v>
      </c>
      <c r="AB615" s="40" t="str">
        <f t="array" ref="AB615">INDEX($B$20:$B$49,MATCH(0,COUNTIF($Z$19:Z614,$D$20:$D$700),0))</f>
        <v/>
      </c>
      <c r="AC615" s="40">
        <f t="shared" si="4"/>
        <v>0</v>
      </c>
    </row>
    <row r="616" ht="15.75" customHeight="1">
      <c r="B616" s="170"/>
      <c r="C616" s="170"/>
      <c r="D616" s="163"/>
      <c r="F616" s="92"/>
      <c r="U616" s="40" t="str">
        <f t="array" ref="U616">INDEX($C$20:$C$700,MATCH(0,COUNTIF($U$19:U615,$C$20:$C$700),0))</f>
        <v/>
      </c>
      <c r="V616" s="40">
        <f t="shared" si="1"/>
        <v>0</v>
      </c>
      <c r="W616" s="40" t="str">
        <f t="array" ref="W616">INDEX($B$20:$B$49,MATCH(0,COUNTIF($U$19:U615,$C$20:$C$700),0))</f>
        <v/>
      </c>
      <c r="X616" s="40">
        <f t="shared" si="2"/>
        <v>0</v>
      </c>
      <c r="Y616" s="155"/>
      <c r="Z616" s="40" t="str">
        <f t="array" ref="Z616">INDEX($D$20:$D$700,MATCH(0,COUNTIF($Z$19:Z615,$D$20:$D$700),0))</f>
        <v/>
      </c>
      <c r="AA616" s="40">
        <f t="shared" si="3"/>
        <v>0</v>
      </c>
      <c r="AB616" s="40" t="str">
        <f t="array" ref="AB616">INDEX($B$20:$B$49,MATCH(0,COUNTIF($Z$19:Z615,$D$20:$D$700),0))</f>
        <v/>
      </c>
      <c r="AC616" s="40">
        <f t="shared" si="4"/>
        <v>0</v>
      </c>
    </row>
    <row r="617" ht="15.75" customHeight="1">
      <c r="B617" s="170"/>
      <c r="C617" s="170"/>
      <c r="D617" s="163"/>
      <c r="F617" s="92"/>
      <c r="U617" s="40" t="str">
        <f t="array" ref="U617">INDEX($C$20:$C$700,MATCH(0,COUNTIF($U$19:U616,$C$20:$C$700),0))</f>
        <v/>
      </c>
      <c r="V617" s="40">
        <f t="shared" si="1"/>
        <v>0</v>
      </c>
      <c r="W617" s="40" t="str">
        <f t="array" ref="W617">INDEX($B$20:$B$49,MATCH(0,COUNTIF($U$19:U616,$C$20:$C$700),0))</f>
        <v/>
      </c>
      <c r="X617" s="40">
        <f t="shared" si="2"/>
        <v>0</v>
      </c>
      <c r="Y617" s="155"/>
      <c r="Z617" s="40" t="str">
        <f t="array" ref="Z617">INDEX($D$20:$D$700,MATCH(0,COUNTIF($Z$19:Z616,$D$20:$D$700),0))</f>
        <v/>
      </c>
      <c r="AA617" s="40">
        <f t="shared" si="3"/>
        <v>0</v>
      </c>
      <c r="AB617" s="40" t="str">
        <f t="array" ref="AB617">INDEX($B$20:$B$49,MATCH(0,COUNTIF($Z$19:Z616,$D$20:$D$700),0))</f>
        <v/>
      </c>
      <c r="AC617" s="40">
        <f t="shared" si="4"/>
        <v>0</v>
      </c>
    </row>
    <row r="618" ht="15.75" customHeight="1">
      <c r="B618" s="170"/>
      <c r="C618" s="170"/>
      <c r="D618" s="163"/>
      <c r="F618" s="92"/>
      <c r="U618" s="40" t="str">
        <f t="array" ref="U618">INDEX($C$20:$C$700,MATCH(0,COUNTIF($U$19:U617,$C$20:$C$700),0))</f>
        <v/>
      </c>
      <c r="V618" s="40">
        <f t="shared" si="1"/>
        <v>0</v>
      </c>
      <c r="W618" s="40" t="str">
        <f t="array" ref="W618">INDEX($B$20:$B$49,MATCH(0,COUNTIF($U$19:U617,$C$20:$C$700),0))</f>
        <v/>
      </c>
      <c r="X618" s="40">
        <f t="shared" si="2"/>
        <v>0</v>
      </c>
      <c r="Y618" s="155"/>
      <c r="Z618" s="40" t="str">
        <f t="array" ref="Z618">INDEX($D$20:$D$700,MATCH(0,COUNTIF($Z$19:Z617,$D$20:$D$700),0))</f>
        <v/>
      </c>
      <c r="AA618" s="40">
        <f t="shared" si="3"/>
        <v>0</v>
      </c>
      <c r="AB618" s="40" t="str">
        <f t="array" ref="AB618">INDEX($B$20:$B$49,MATCH(0,COUNTIF($Z$19:Z617,$D$20:$D$700),0))</f>
        <v/>
      </c>
      <c r="AC618" s="40">
        <f t="shared" si="4"/>
        <v>0</v>
      </c>
    </row>
    <row r="619" ht="15.75" customHeight="1">
      <c r="B619" s="170"/>
      <c r="C619" s="170"/>
      <c r="D619" s="163"/>
      <c r="F619" s="92"/>
      <c r="U619" s="40" t="str">
        <f t="array" ref="U619">INDEX($C$20:$C$700,MATCH(0,COUNTIF($U$19:U618,$C$20:$C$700),0))</f>
        <v/>
      </c>
      <c r="V619" s="40">
        <f t="shared" si="1"/>
        <v>0</v>
      </c>
      <c r="W619" s="40" t="str">
        <f t="array" ref="W619">INDEX($B$20:$B$49,MATCH(0,COUNTIF($U$19:U618,$C$20:$C$700),0))</f>
        <v/>
      </c>
      <c r="X619" s="40">
        <f t="shared" si="2"/>
        <v>0</v>
      </c>
      <c r="Y619" s="155"/>
      <c r="Z619" s="40" t="str">
        <f t="array" ref="Z619">INDEX($D$20:$D$700,MATCH(0,COUNTIF($Z$19:Z618,$D$20:$D$700),0))</f>
        <v/>
      </c>
      <c r="AA619" s="40">
        <f t="shared" si="3"/>
        <v>0</v>
      </c>
      <c r="AB619" s="40" t="str">
        <f t="array" ref="AB619">INDEX($B$20:$B$49,MATCH(0,COUNTIF($Z$19:Z618,$D$20:$D$700),0))</f>
        <v/>
      </c>
      <c r="AC619" s="40">
        <f t="shared" si="4"/>
        <v>0</v>
      </c>
    </row>
    <row r="620" ht="15.75" customHeight="1">
      <c r="B620" s="170"/>
      <c r="C620" s="170"/>
      <c r="D620" s="163"/>
      <c r="F620" s="92"/>
      <c r="U620" s="40" t="str">
        <f t="array" ref="U620">INDEX($C$20:$C$700,MATCH(0,COUNTIF($U$19:U619,$C$20:$C$700),0))</f>
        <v/>
      </c>
      <c r="V620" s="40">
        <f t="shared" si="1"/>
        <v>0</v>
      </c>
      <c r="W620" s="40" t="str">
        <f t="array" ref="W620">INDEX($B$20:$B$49,MATCH(0,COUNTIF($U$19:U619,$C$20:$C$700),0))</f>
        <v/>
      </c>
      <c r="X620" s="40">
        <f t="shared" si="2"/>
        <v>0</v>
      </c>
      <c r="Y620" s="155"/>
      <c r="Z620" s="40" t="str">
        <f t="array" ref="Z620">INDEX($D$20:$D$700,MATCH(0,COUNTIF($Z$19:Z619,$D$20:$D$700),0))</f>
        <v/>
      </c>
      <c r="AA620" s="40">
        <f t="shared" si="3"/>
        <v>0</v>
      </c>
      <c r="AB620" s="40" t="str">
        <f t="array" ref="AB620">INDEX($B$20:$B$49,MATCH(0,COUNTIF($Z$19:Z619,$D$20:$D$700),0))</f>
        <v/>
      </c>
      <c r="AC620" s="40">
        <f t="shared" si="4"/>
        <v>0</v>
      </c>
    </row>
    <row r="621" ht="15.75" customHeight="1">
      <c r="B621" s="170"/>
      <c r="C621" s="170"/>
      <c r="D621" s="163"/>
      <c r="F621" s="92"/>
      <c r="U621" s="40" t="str">
        <f t="array" ref="U621">INDEX($C$20:$C$700,MATCH(0,COUNTIF($U$19:U620,$C$20:$C$700),0))</f>
        <v/>
      </c>
      <c r="V621" s="40">
        <f t="shared" si="1"/>
        <v>0</v>
      </c>
      <c r="W621" s="40" t="str">
        <f t="array" ref="W621">INDEX($B$20:$B$49,MATCH(0,COUNTIF($U$19:U620,$C$20:$C$700),0))</f>
        <v/>
      </c>
      <c r="X621" s="40">
        <f t="shared" si="2"/>
        <v>0</v>
      </c>
      <c r="Y621" s="155"/>
      <c r="Z621" s="40" t="str">
        <f t="array" ref="Z621">INDEX($D$20:$D$700,MATCH(0,COUNTIF($Z$19:Z620,$D$20:$D$700),0))</f>
        <v/>
      </c>
      <c r="AA621" s="40">
        <f t="shared" si="3"/>
        <v>0</v>
      </c>
      <c r="AB621" s="40" t="str">
        <f t="array" ref="AB621">INDEX($B$20:$B$49,MATCH(0,COUNTIF($Z$19:Z620,$D$20:$D$700),0))</f>
        <v/>
      </c>
      <c r="AC621" s="40">
        <f t="shared" si="4"/>
        <v>0</v>
      </c>
    </row>
    <row r="622" ht="15.75" customHeight="1">
      <c r="B622" s="170"/>
      <c r="C622" s="170"/>
      <c r="D622" s="163"/>
      <c r="F622" s="92"/>
      <c r="U622" s="40" t="str">
        <f t="array" ref="U622">INDEX($C$20:$C$700,MATCH(0,COUNTIF($U$19:U621,$C$20:$C$700),0))</f>
        <v/>
      </c>
      <c r="V622" s="40">
        <f t="shared" si="1"/>
        <v>0</v>
      </c>
      <c r="W622" s="40" t="str">
        <f t="array" ref="W622">INDEX($B$20:$B$49,MATCH(0,COUNTIF($U$19:U621,$C$20:$C$700),0))</f>
        <v/>
      </c>
      <c r="X622" s="40">
        <f t="shared" si="2"/>
        <v>0</v>
      </c>
      <c r="Y622" s="155"/>
      <c r="Z622" s="40" t="str">
        <f t="array" ref="Z622">INDEX($D$20:$D$700,MATCH(0,COUNTIF($Z$19:Z621,$D$20:$D$700),0))</f>
        <v/>
      </c>
      <c r="AA622" s="40">
        <f t="shared" si="3"/>
        <v>0</v>
      </c>
      <c r="AB622" s="40" t="str">
        <f t="array" ref="AB622">INDEX($B$20:$B$49,MATCH(0,COUNTIF($Z$19:Z621,$D$20:$D$700),0))</f>
        <v/>
      </c>
      <c r="AC622" s="40">
        <f t="shared" si="4"/>
        <v>0</v>
      </c>
    </row>
    <row r="623" ht="15.75" customHeight="1">
      <c r="B623" s="170"/>
      <c r="C623" s="170"/>
      <c r="D623" s="163"/>
      <c r="F623" s="92"/>
      <c r="U623" s="40" t="str">
        <f t="array" ref="U623">INDEX($C$20:$C$700,MATCH(0,COUNTIF($U$19:U622,$C$20:$C$700),0))</f>
        <v/>
      </c>
      <c r="V623" s="40">
        <f t="shared" si="1"/>
        <v>0</v>
      </c>
      <c r="W623" s="40" t="str">
        <f t="array" ref="W623">INDEX($B$20:$B$49,MATCH(0,COUNTIF($U$19:U622,$C$20:$C$700),0))</f>
        <v/>
      </c>
      <c r="X623" s="40">
        <f t="shared" si="2"/>
        <v>0</v>
      </c>
      <c r="Y623" s="155"/>
      <c r="Z623" s="40" t="str">
        <f t="array" ref="Z623">INDEX($D$20:$D$700,MATCH(0,COUNTIF($Z$19:Z622,$D$20:$D$700),0))</f>
        <v/>
      </c>
      <c r="AA623" s="40">
        <f t="shared" si="3"/>
        <v>0</v>
      </c>
      <c r="AB623" s="40" t="str">
        <f t="array" ref="AB623">INDEX($B$20:$B$49,MATCH(0,COUNTIF($Z$19:Z622,$D$20:$D$700),0))</f>
        <v/>
      </c>
      <c r="AC623" s="40">
        <f t="shared" si="4"/>
        <v>0</v>
      </c>
    </row>
    <row r="624" ht="15.75" customHeight="1">
      <c r="B624" s="170"/>
      <c r="C624" s="170"/>
      <c r="D624" s="163"/>
      <c r="F624" s="92"/>
      <c r="U624" s="40" t="str">
        <f t="array" ref="U624">INDEX($C$20:$C$700,MATCH(0,COUNTIF($U$19:U623,$C$20:$C$700),0))</f>
        <v/>
      </c>
      <c r="V624" s="40">
        <f t="shared" si="1"/>
        <v>0</v>
      </c>
      <c r="W624" s="40" t="str">
        <f t="array" ref="W624">INDEX($B$20:$B$49,MATCH(0,COUNTIF($U$19:U623,$C$20:$C$700),0))</f>
        <v/>
      </c>
      <c r="X624" s="40">
        <f t="shared" si="2"/>
        <v>0</v>
      </c>
      <c r="Y624" s="155"/>
      <c r="Z624" s="40" t="str">
        <f t="array" ref="Z624">INDEX($D$20:$D$700,MATCH(0,COUNTIF($Z$19:Z623,$D$20:$D$700),0))</f>
        <v/>
      </c>
      <c r="AA624" s="40">
        <f t="shared" si="3"/>
        <v>0</v>
      </c>
      <c r="AB624" s="40" t="str">
        <f t="array" ref="AB624">INDEX($B$20:$B$49,MATCH(0,COUNTIF($Z$19:Z623,$D$20:$D$700),0))</f>
        <v/>
      </c>
      <c r="AC624" s="40">
        <f t="shared" si="4"/>
        <v>0</v>
      </c>
    </row>
    <row r="625" ht="15.75" customHeight="1">
      <c r="B625" s="170"/>
      <c r="C625" s="170"/>
      <c r="D625" s="163"/>
      <c r="F625" s="92"/>
      <c r="U625" s="40" t="str">
        <f t="array" ref="U625">INDEX($C$20:$C$700,MATCH(0,COUNTIF($U$19:U624,$C$20:$C$700),0))</f>
        <v/>
      </c>
      <c r="V625" s="40">
        <f t="shared" si="1"/>
        <v>0</v>
      </c>
      <c r="W625" s="40" t="str">
        <f t="array" ref="W625">INDEX($B$20:$B$49,MATCH(0,COUNTIF($U$19:U624,$C$20:$C$700),0))</f>
        <v/>
      </c>
      <c r="X625" s="40">
        <f t="shared" si="2"/>
        <v>0</v>
      </c>
      <c r="Y625" s="155"/>
      <c r="Z625" s="40" t="str">
        <f t="array" ref="Z625">INDEX($D$20:$D$700,MATCH(0,COUNTIF($Z$19:Z624,$D$20:$D$700),0))</f>
        <v/>
      </c>
      <c r="AA625" s="40">
        <f t="shared" si="3"/>
        <v>0</v>
      </c>
      <c r="AB625" s="40" t="str">
        <f t="array" ref="AB625">INDEX($B$20:$B$49,MATCH(0,COUNTIF($Z$19:Z624,$D$20:$D$700),0))</f>
        <v/>
      </c>
      <c r="AC625" s="40">
        <f t="shared" si="4"/>
        <v>0</v>
      </c>
    </row>
    <row r="626" ht="15.75" customHeight="1">
      <c r="B626" s="170"/>
      <c r="C626" s="170"/>
      <c r="D626" s="163"/>
      <c r="F626" s="92"/>
      <c r="U626" s="40" t="str">
        <f t="array" ref="U626">INDEX($C$20:$C$700,MATCH(0,COUNTIF($U$19:U625,$C$20:$C$700),0))</f>
        <v/>
      </c>
      <c r="V626" s="40">
        <f t="shared" si="1"/>
        <v>0</v>
      </c>
      <c r="W626" s="40" t="str">
        <f t="array" ref="W626">INDEX($B$20:$B$49,MATCH(0,COUNTIF($U$19:U625,$C$20:$C$700),0))</f>
        <v/>
      </c>
      <c r="X626" s="40">
        <f t="shared" si="2"/>
        <v>0</v>
      </c>
      <c r="Y626" s="155"/>
      <c r="Z626" s="40" t="str">
        <f t="array" ref="Z626">INDEX($D$20:$D$700,MATCH(0,COUNTIF($Z$19:Z625,$D$20:$D$700),0))</f>
        <v/>
      </c>
      <c r="AA626" s="40">
        <f t="shared" si="3"/>
        <v>0</v>
      </c>
      <c r="AB626" s="40" t="str">
        <f t="array" ref="AB626">INDEX($B$20:$B$49,MATCH(0,COUNTIF($Z$19:Z625,$D$20:$D$700),0))</f>
        <v/>
      </c>
      <c r="AC626" s="40">
        <f t="shared" si="4"/>
        <v>0</v>
      </c>
    </row>
    <row r="627" ht="15.75" customHeight="1">
      <c r="B627" s="170"/>
      <c r="C627" s="170"/>
      <c r="D627" s="163"/>
      <c r="F627" s="92"/>
      <c r="U627" s="40" t="str">
        <f t="array" ref="U627">INDEX($C$20:$C$700,MATCH(0,COUNTIF($U$19:U626,$C$20:$C$700),0))</f>
        <v/>
      </c>
      <c r="V627" s="40">
        <f t="shared" si="1"/>
        <v>0</v>
      </c>
      <c r="W627" s="40" t="str">
        <f t="array" ref="W627">INDEX($B$20:$B$49,MATCH(0,COUNTIF($U$19:U626,$C$20:$C$700),0))</f>
        <v/>
      </c>
      <c r="X627" s="40">
        <f t="shared" si="2"/>
        <v>0</v>
      </c>
      <c r="Y627" s="155"/>
      <c r="Z627" s="40" t="str">
        <f t="array" ref="Z627">INDEX($D$20:$D$700,MATCH(0,COUNTIF($Z$19:Z626,$D$20:$D$700),0))</f>
        <v/>
      </c>
      <c r="AA627" s="40">
        <f t="shared" si="3"/>
        <v>0</v>
      </c>
      <c r="AB627" s="40" t="str">
        <f t="array" ref="AB627">INDEX($B$20:$B$49,MATCH(0,COUNTIF($Z$19:Z626,$D$20:$D$700),0))</f>
        <v/>
      </c>
      <c r="AC627" s="40">
        <f t="shared" si="4"/>
        <v>0</v>
      </c>
    </row>
    <row r="628" ht="15.75" customHeight="1">
      <c r="B628" s="170"/>
      <c r="C628" s="170"/>
      <c r="D628" s="163"/>
      <c r="F628" s="92"/>
      <c r="U628" s="40" t="str">
        <f t="array" ref="U628">INDEX($C$20:$C$700,MATCH(0,COUNTIF($U$19:U627,$C$20:$C$700),0))</f>
        <v/>
      </c>
      <c r="V628" s="40">
        <f t="shared" si="1"/>
        <v>0</v>
      </c>
      <c r="W628" s="40" t="str">
        <f t="array" ref="W628">INDEX($B$20:$B$49,MATCH(0,COUNTIF($U$19:U627,$C$20:$C$700),0))</f>
        <v/>
      </c>
      <c r="X628" s="40">
        <f t="shared" si="2"/>
        <v>0</v>
      </c>
      <c r="Y628" s="155"/>
      <c r="Z628" s="40" t="str">
        <f t="array" ref="Z628">INDEX($D$20:$D$700,MATCH(0,COUNTIF($Z$19:Z627,$D$20:$D$700),0))</f>
        <v/>
      </c>
      <c r="AA628" s="40">
        <f t="shared" si="3"/>
        <v>0</v>
      </c>
      <c r="AB628" s="40" t="str">
        <f t="array" ref="AB628">INDEX($B$20:$B$49,MATCH(0,COUNTIF($Z$19:Z627,$D$20:$D$700),0))</f>
        <v/>
      </c>
      <c r="AC628" s="40">
        <f t="shared" si="4"/>
        <v>0</v>
      </c>
    </row>
    <row r="629" ht="15.75" customHeight="1">
      <c r="B629" s="170"/>
      <c r="C629" s="170"/>
      <c r="D629" s="163"/>
      <c r="F629" s="92"/>
      <c r="U629" s="40" t="str">
        <f t="array" ref="U629">INDEX($C$20:$C$700,MATCH(0,COUNTIF($U$19:U628,$C$20:$C$700),0))</f>
        <v/>
      </c>
      <c r="V629" s="40">
        <f t="shared" si="1"/>
        <v>0</v>
      </c>
      <c r="W629" s="40" t="str">
        <f t="array" ref="W629">INDEX($B$20:$B$49,MATCH(0,COUNTIF($U$19:U628,$C$20:$C$700),0))</f>
        <v/>
      </c>
      <c r="X629" s="40">
        <f t="shared" si="2"/>
        <v>0</v>
      </c>
      <c r="Y629" s="155"/>
      <c r="Z629" s="40" t="str">
        <f t="array" ref="Z629">INDEX($D$20:$D$700,MATCH(0,COUNTIF($Z$19:Z628,$D$20:$D$700),0))</f>
        <v/>
      </c>
      <c r="AA629" s="40">
        <f t="shared" si="3"/>
        <v>0</v>
      </c>
      <c r="AB629" s="40" t="str">
        <f t="array" ref="AB629">INDEX($B$20:$B$49,MATCH(0,COUNTIF($Z$19:Z628,$D$20:$D$700),0))</f>
        <v/>
      </c>
      <c r="AC629" s="40">
        <f t="shared" si="4"/>
        <v>0</v>
      </c>
    </row>
    <row r="630" ht="15.75" customHeight="1">
      <c r="B630" s="170"/>
      <c r="C630" s="170"/>
      <c r="D630" s="163"/>
      <c r="F630" s="92"/>
      <c r="U630" s="40" t="str">
        <f t="array" ref="U630">INDEX($C$20:$C$700,MATCH(0,COUNTIF($U$19:U629,$C$20:$C$700),0))</f>
        <v/>
      </c>
      <c r="V630" s="40">
        <f t="shared" si="1"/>
        <v>0</v>
      </c>
      <c r="W630" s="40" t="str">
        <f t="array" ref="W630">INDEX($B$20:$B$49,MATCH(0,COUNTIF($U$19:U629,$C$20:$C$700),0))</f>
        <v/>
      </c>
      <c r="X630" s="40">
        <f t="shared" si="2"/>
        <v>0</v>
      </c>
      <c r="Y630" s="155"/>
      <c r="Z630" s="40" t="str">
        <f t="array" ref="Z630">INDEX($D$20:$D$700,MATCH(0,COUNTIF($Z$19:Z629,$D$20:$D$700),0))</f>
        <v/>
      </c>
      <c r="AA630" s="40">
        <f t="shared" si="3"/>
        <v>0</v>
      </c>
      <c r="AB630" s="40" t="str">
        <f t="array" ref="AB630">INDEX($B$20:$B$49,MATCH(0,COUNTIF($Z$19:Z629,$D$20:$D$700),0))</f>
        <v/>
      </c>
      <c r="AC630" s="40">
        <f t="shared" si="4"/>
        <v>0</v>
      </c>
    </row>
    <row r="631" ht="15.75" customHeight="1">
      <c r="B631" s="170"/>
      <c r="C631" s="170"/>
      <c r="D631" s="163"/>
      <c r="F631" s="92"/>
      <c r="U631" s="40" t="str">
        <f t="array" ref="U631">INDEX($C$20:$C$700,MATCH(0,COUNTIF($U$19:U630,$C$20:$C$700),0))</f>
        <v/>
      </c>
      <c r="V631" s="40">
        <f t="shared" si="1"/>
        <v>0</v>
      </c>
      <c r="W631" s="40" t="str">
        <f t="array" ref="W631">INDEX($B$20:$B$49,MATCH(0,COUNTIF($U$19:U630,$C$20:$C$700),0))</f>
        <v/>
      </c>
      <c r="X631" s="40">
        <f t="shared" si="2"/>
        <v>0</v>
      </c>
      <c r="Y631" s="155"/>
      <c r="Z631" s="40" t="str">
        <f t="array" ref="Z631">INDEX($D$20:$D$700,MATCH(0,COUNTIF($Z$19:Z630,$D$20:$D$700),0))</f>
        <v/>
      </c>
      <c r="AA631" s="40">
        <f t="shared" si="3"/>
        <v>0</v>
      </c>
      <c r="AB631" s="40" t="str">
        <f t="array" ref="AB631">INDEX($B$20:$B$49,MATCH(0,COUNTIF($Z$19:Z630,$D$20:$D$700),0))</f>
        <v/>
      </c>
      <c r="AC631" s="40">
        <f t="shared" si="4"/>
        <v>0</v>
      </c>
    </row>
    <row r="632" ht="15.75" customHeight="1">
      <c r="B632" s="170"/>
      <c r="C632" s="170"/>
      <c r="D632" s="163"/>
      <c r="F632" s="92"/>
      <c r="U632" s="40" t="str">
        <f t="array" ref="U632">INDEX($C$20:$C$700,MATCH(0,COUNTIF($U$19:U631,$C$20:$C$700),0))</f>
        <v/>
      </c>
      <c r="V632" s="40">
        <f t="shared" si="1"/>
        <v>0</v>
      </c>
      <c r="W632" s="40" t="str">
        <f t="array" ref="W632">INDEX($B$20:$B$49,MATCH(0,COUNTIF($U$19:U631,$C$20:$C$700),0))</f>
        <v/>
      </c>
      <c r="X632" s="40">
        <f t="shared" si="2"/>
        <v>0</v>
      </c>
      <c r="Y632" s="155"/>
      <c r="Z632" s="40" t="str">
        <f t="array" ref="Z632">INDEX($D$20:$D$700,MATCH(0,COUNTIF($Z$19:Z631,$D$20:$D$700),0))</f>
        <v/>
      </c>
      <c r="AA632" s="40">
        <f t="shared" si="3"/>
        <v>0</v>
      </c>
      <c r="AB632" s="40" t="str">
        <f t="array" ref="AB632">INDEX($B$20:$B$49,MATCH(0,COUNTIF($Z$19:Z631,$D$20:$D$700),0))</f>
        <v/>
      </c>
      <c r="AC632" s="40">
        <f t="shared" si="4"/>
        <v>0</v>
      </c>
    </row>
    <row r="633" ht="15.75" customHeight="1">
      <c r="B633" s="170"/>
      <c r="C633" s="170"/>
      <c r="D633" s="163"/>
      <c r="F633" s="92"/>
      <c r="U633" s="40" t="str">
        <f t="array" ref="U633">INDEX($C$20:$C$700,MATCH(0,COUNTIF($U$19:U632,$C$20:$C$700),0))</f>
        <v/>
      </c>
      <c r="V633" s="40">
        <f t="shared" si="1"/>
        <v>0</v>
      </c>
      <c r="W633" s="40" t="str">
        <f t="array" ref="W633">INDEX($B$20:$B$49,MATCH(0,COUNTIF($U$19:U632,$C$20:$C$700),0))</f>
        <v/>
      </c>
      <c r="X633" s="40">
        <f t="shared" si="2"/>
        <v>0</v>
      </c>
      <c r="Y633" s="155"/>
      <c r="Z633" s="40" t="str">
        <f t="array" ref="Z633">INDEX($D$20:$D$700,MATCH(0,COUNTIF($Z$19:Z632,$D$20:$D$700),0))</f>
        <v/>
      </c>
      <c r="AA633" s="40">
        <f t="shared" si="3"/>
        <v>0</v>
      </c>
      <c r="AB633" s="40" t="str">
        <f t="array" ref="AB633">INDEX($B$20:$B$49,MATCH(0,COUNTIF($Z$19:Z632,$D$20:$D$700),0))</f>
        <v/>
      </c>
      <c r="AC633" s="40">
        <f t="shared" si="4"/>
        <v>0</v>
      </c>
    </row>
    <row r="634" ht="15.75" customHeight="1">
      <c r="B634" s="170"/>
      <c r="C634" s="170"/>
      <c r="D634" s="163"/>
      <c r="F634" s="92"/>
      <c r="U634" s="40" t="str">
        <f t="array" ref="U634">INDEX($C$20:$C$700,MATCH(0,COUNTIF($U$19:U633,$C$20:$C$700),0))</f>
        <v/>
      </c>
      <c r="V634" s="40">
        <f t="shared" si="1"/>
        <v>0</v>
      </c>
      <c r="W634" s="40" t="str">
        <f t="array" ref="W634">INDEX($B$20:$B$49,MATCH(0,COUNTIF($U$19:U633,$C$20:$C$700),0))</f>
        <v/>
      </c>
      <c r="X634" s="40">
        <f t="shared" si="2"/>
        <v>0</v>
      </c>
      <c r="Y634" s="155"/>
      <c r="Z634" s="40" t="str">
        <f t="array" ref="Z634">INDEX($D$20:$D$700,MATCH(0,COUNTIF($Z$19:Z633,$D$20:$D$700),0))</f>
        <v/>
      </c>
      <c r="AA634" s="40">
        <f t="shared" si="3"/>
        <v>0</v>
      </c>
      <c r="AB634" s="40" t="str">
        <f t="array" ref="AB634">INDEX($B$20:$B$49,MATCH(0,COUNTIF($Z$19:Z633,$D$20:$D$700),0))</f>
        <v/>
      </c>
      <c r="AC634" s="40">
        <f t="shared" si="4"/>
        <v>0</v>
      </c>
    </row>
    <row r="635" ht="15.75" customHeight="1">
      <c r="B635" s="170"/>
      <c r="C635" s="170"/>
      <c r="D635" s="163"/>
      <c r="F635" s="92"/>
      <c r="U635" s="40" t="str">
        <f t="array" ref="U635">INDEX($C$20:$C$700,MATCH(0,COUNTIF($U$19:U634,$C$20:$C$700),0))</f>
        <v/>
      </c>
      <c r="V635" s="40">
        <f t="shared" si="1"/>
        <v>0</v>
      </c>
      <c r="W635" s="40" t="str">
        <f t="array" ref="W635">INDEX($B$20:$B$49,MATCH(0,COUNTIF($U$19:U634,$C$20:$C$700),0))</f>
        <v/>
      </c>
      <c r="X635" s="40">
        <f t="shared" si="2"/>
        <v>0</v>
      </c>
      <c r="Y635" s="155"/>
      <c r="Z635" s="40" t="str">
        <f t="array" ref="Z635">INDEX($D$20:$D$700,MATCH(0,COUNTIF($Z$19:Z634,$D$20:$D$700),0))</f>
        <v/>
      </c>
      <c r="AA635" s="40">
        <f t="shared" si="3"/>
        <v>0</v>
      </c>
      <c r="AB635" s="40" t="str">
        <f t="array" ref="AB635">INDEX($B$20:$B$49,MATCH(0,COUNTIF($Z$19:Z634,$D$20:$D$700),0))</f>
        <v/>
      </c>
      <c r="AC635" s="40">
        <f t="shared" si="4"/>
        <v>0</v>
      </c>
    </row>
    <row r="636" ht="15.75" customHeight="1">
      <c r="B636" s="170"/>
      <c r="C636" s="170"/>
      <c r="D636" s="163"/>
      <c r="F636" s="92"/>
      <c r="U636" s="40" t="str">
        <f t="array" ref="U636">INDEX($C$20:$C$700,MATCH(0,COUNTIF($U$19:U635,$C$20:$C$700),0))</f>
        <v/>
      </c>
      <c r="V636" s="40">
        <f t="shared" si="1"/>
        <v>0</v>
      </c>
      <c r="W636" s="40" t="str">
        <f t="array" ref="W636">INDEX($B$20:$B$49,MATCH(0,COUNTIF($U$19:U635,$C$20:$C$700),0))</f>
        <v/>
      </c>
      <c r="X636" s="40">
        <f t="shared" si="2"/>
        <v>0</v>
      </c>
      <c r="Y636" s="155"/>
      <c r="Z636" s="40" t="str">
        <f t="array" ref="Z636">INDEX($D$20:$D$700,MATCH(0,COUNTIF($Z$19:Z635,$D$20:$D$700),0))</f>
        <v/>
      </c>
      <c r="AA636" s="40">
        <f t="shared" si="3"/>
        <v>0</v>
      </c>
      <c r="AB636" s="40" t="str">
        <f t="array" ref="AB636">INDEX($B$20:$B$49,MATCH(0,COUNTIF($Z$19:Z635,$D$20:$D$700),0))</f>
        <v/>
      </c>
      <c r="AC636" s="40">
        <f t="shared" si="4"/>
        <v>0</v>
      </c>
    </row>
    <row r="637" ht="15.75" customHeight="1">
      <c r="B637" s="170"/>
      <c r="C637" s="170"/>
      <c r="D637" s="163"/>
      <c r="F637" s="92"/>
      <c r="U637" s="40" t="str">
        <f t="array" ref="U637">INDEX($C$20:$C$700,MATCH(0,COUNTIF($U$19:U636,$C$20:$C$700),0))</f>
        <v/>
      </c>
      <c r="V637" s="40">
        <f t="shared" si="1"/>
        <v>0</v>
      </c>
      <c r="W637" s="40" t="str">
        <f t="array" ref="W637">INDEX($B$20:$B$49,MATCH(0,COUNTIF($U$19:U636,$C$20:$C$700),0))</f>
        <v/>
      </c>
      <c r="X637" s="40">
        <f t="shared" si="2"/>
        <v>0</v>
      </c>
      <c r="Y637" s="155"/>
      <c r="Z637" s="40" t="str">
        <f t="array" ref="Z637">INDEX($D$20:$D$700,MATCH(0,COUNTIF($Z$19:Z636,$D$20:$D$700),0))</f>
        <v/>
      </c>
      <c r="AA637" s="40">
        <f t="shared" si="3"/>
        <v>0</v>
      </c>
      <c r="AB637" s="40" t="str">
        <f t="array" ref="AB637">INDEX($B$20:$B$49,MATCH(0,COUNTIF($Z$19:Z636,$D$20:$D$700),0))</f>
        <v/>
      </c>
      <c r="AC637" s="40">
        <f t="shared" si="4"/>
        <v>0</v>
      </c>
    </row>
    <row r="638" ht="15.75" customHeight="1">
      <c r="B638" s="170"/>
      <c r="C638" s="170"/>
      <c r="D638" s="163"/>
      <c r="F638" s="92"/>
      <c r="U638" s="40" t="str">
        <f t="array" ref="U638">INDEX($C$20:$C$700,MATCH(0,COUNTIF($U$19:U637,$C$20:$C$700),0))</f>
        <v/>
      </c>
      <c r="V638" s="40">
        <f t="shared" si="1"/>
        <v>0</v>
      </c>
      <c r="W638" s="40" t="str">
        <f t="array" ref="W638">INDEX($B$20:$B$49,MATCH(0,COUNTIF($U$19:U637,$C$20:$C$700),0))</f>
        <v/>
      </c>
      <c r="X638" s="40">
        <f t="shared" si="2"/>
        <v>0</v>
      </c>
      <c r="Y638" s="155"/>
      <c r="Z638" s="40" t="str">
        <f t="array" ref="Z638">INDEX($D$20:$D$700,MATCH(0,COUNTIF($Z$19:Z637,$D$20:$D$700),0))</f>
        <v/>
      </c>
      <c r="AA638" s="40">
        <f t="shared" si="3"/>
        <v>0</v>
      </c>
      <c r="AB638" s="40" t="str">
        <f t="array" ref="AB638">INDEX($B$20:$B$49,MATCH(0,COUNTIF($Z$19:Z637,$D$20:$D$700),0))</f>
        <v/>
      </c>
      <c r="AC638" s="40">
        <f t="shared" si="4"/>
        <v>0</v>
      </c>
    </row>
    <row r="639" ht="15.75" customHeight="1">
      <c r="B639" s="170"/>
      <c r="C639" s="170"/>
      <c r="D639" s="163"/>
      <c r="F639" s="92"/>
      <c r="U639" s="40" t="str">
        <f t="array" ref="U639">INDEX($C$20:$C$700,MATCH(0,COUNTIF($U$19:U638,$C$20:$C$700),0))</f>
        <v/>
      </c>
      <c r="V639" s="40">
        <f t="shared" si="1"/>
        <v>0</v>
      </c>
      <c r="W639" s="40" t="str">
        <f t="array" ref="W639">INDEX($B$20:$B$49,MATCH(0,COUNTIF($U$19:U638,$C$20:$C$700),0))</f>
        <v/>
      </c>
      <c r="X639" s="40">
        <f t="shared" si="2"/>
        <v>0</v>
      </c>
      <c r="Y639" s="155"/>
      <c r="Z639" s="40" t="str">
        <f t="array" ref="Z639">INDEX($D$20:$D$700,MATCH(0,COUNTIF($Z$19:Z638,$D$20:$D$700),0))</f>
        <v/>
      </c>
      <c r="AA639" s="40">
        <f t="shared" si="3"/>
        <v>0</v>
      </c>
      <c r="AB639" s="40" t="str">
        <f t="array" ref="AB639">INDEX($B$20:$B$49,MATCH(0,COUNTIF($Z$19:Z638,$D$20:$D$700),0))</f>
        <v/>
      </c>
      <c r="AC639" s="40">
        <f t="shared" si="4"/>
        <v>0</v>
      </c>
    </row>
    <row r="640" ht="15.75" customHeight="1">
      <c r="B640" s="170"/>
      <c r="C640" s="170"/>
      <c r="D640" s="163"/>
      <c r="F640" s="92"/>
      <c r="U640" s="40" t="str">
        <f t="array" ref="U640">INDEX($C$20:$C$700,MATCH(0,COUNTIF($U$19:U639,$C$20:$C$700),0))</f>
        <v/>
      </c>
      <c r="V640" s="40">
        <f t="shared" si="1"/>
        <v>0</v>
      </c>
      <c r="W640" s="40" t="str">
        <f t="array" ref="W640">INDEX($B$20:$B$49,MATCH(0,COUNTIF($U$19:U639,$C$20:$C$700),0))</f>
        <v/>
      </c>
      <c r="X640" s="40">
        <f t="shared" si="2"/>
        <v>0</v>
      </c>
      <c r="Y640" s="155"/>
      <c r="Z640" s="40" t="str">
        <f t="array" ref="Z640">INDEX($D$20:$D$700,MATCH(0,COUNTIF($Z$19:Z639,$D$20:$D$700),0))</f>
        <v/>
      </c>
      <c r="AA640" s="40">
        <f t="shared" si="3"/>
        <v>0</v>
      </c>
      <c r="AB640" s="40" t="str">
        <f t="array" ref="AB640">INDEX($B$20:$B$49,MATCH(0,COUNTIF($Z$19:Z639,$D$20:$D$700),0))</f>
        <v/>
      </c>
      <c r="AC640" s="40">
        <f t="shared" si="4"/>
        <v>0</v>
      </c>
    </row>
    <row r="641" ht="15.75" customHeight="1">
      <c r="B641" s="170"/>
      <c r="C641" s="170"/>
      <c r="D641" s="163"/>
      <c r="F641" s="92"/>
      <c r="U641" s="40" t="str">
        <f t="array" ref="U641">INDEX($C$20:$C$700,MATCH(0,COUNTIF($U$19:U640,$C$20:$C$700),0))</f>
        <v/>
      </c>
      <c r="V641" s="40">
        <f t="shared" si="1"/>
        <v>0</v>
      </c>
      <c r="W641" s="40" t="str">
        <f t="array" ref="W641">INDEX($B$20:$B$49,MATCH(0,COUNTIF($U$19:U640,$C$20:$C$700),0))</f>
        <v/>
      </c>
      <c r="X641" s="40">
        <f t="shared" si="2"/>
        <v>0</v>
      </c>
      <c r="Y641" s="155"/>
      <c r="Z641" s="40" t="str">
        <f t="array" ref="Z641">INDEX($D$20:$D$700,MATCH(0,COUNTIF($Z$19:Z640,$D$20:$D$700),0))</f>
        <v/>
      </c>
      <c r="AA641" s="40">
        <f t="shared" si="3"/>
        <v>0</v>
      </c>
      <c r="AB641" s="40" t="str">
        <f t="array" ref="AB641">INDEX($B$20:$B$49,MATCH(0,COUNTIF($Z$19:Z640,$D$20:$D$700),0))</f>
        <v/>
      </c>
      <c r="AC641" s="40">
        <f t="shared" si="4"/>
        <v>0</v>
      </c>
    </row>
    <row r="642" ht="15.75" customHeight="1">
      <c r="B642" s="170"/>
      <c r="C642" s="170"/>
      <c r="D642" s="163"/>
      <c r="F642" s="92"/>
      <c r="U642" s="40" t="str">
        <f t="array" ref="U642">INDEX($C$20:$C$700,MATCH(0,COUNTIF($U$19:U641,$C$20:$C$700),0))</f>
        <v/>
      </c>
      <c r="V642" s="40">
        <f t="shared" si="1"/>
        <v>0</v>
      </c>
      <c r="W642" s="40" t="str">
        <f t="array" ref="W642">INDEX($B$20:$B$49,MATCH(0,COUNTIF($U$19:U641,$C$20:$C$700),0))</f>
        <v/>
      </c>
      <c r="X642" s="40">
        <f t="shared" si="2"/>
        <v>0</v>
      </c>
      <c r="Y642" s="155"/>
      <c r="Z642" s="40" t="str">
        <f t="array" ref="Z642">INDEX($D$20:$D$700,MATCH(0,COUNTIF($Z$19:Z641,$D$20:$D$700),0))</f>
        <v/>
      </c>
      <c r="AA642" s="40">
        <f t="shared" si="3"/>
        <v>0</v>
      </c>
      <c r="AB642" s="40" t="str">
        <f t="array" ref="AB642">INDEX($B$20:$B$49,MATCH(0,COUNTIF($Z$19:Z641,$D$20:$D$700),0))</f>
        <v/>
      </c>
      <c r="AC642" s="40">
        <f t="shared" si="4"/>
        <v>0</v>
      </c>
    </row>
    <row r="643" ht="15.75" customHeight="1">
      <c r="B643" s="170"/>
      <c r="C643" s="170"/>
      <c r="D643" s="163"/>
      <c r="F643" s="92"/>
      <c r="U643" s="40" t="str">
        <f t="array" ref="U643">INDEX($C$20:$C$700,MATCH(0,COUNTIF($U$19:U642,$C$20:$C$700),0))</f>
        <v/>
      </c>
      <c r="V643" s="40">
        <f t="shared" si="1"/>
        <v>0</v>
      </c>
      <c r="W643" s="40" t="str">
        <f t="array" ref="W643">INDEX($B$20:$B$49,MATCH(0,COUNTIF($U$19:U642,$C$20:$C$700),0))</f>
        <v/>
      </c>
      <c r="X643" s="40">
        <f t="shared" si="2"/>
        <v>0</v>
      </c>
      <c r="Y643" s="155"/>
      <c r="Z643" s="40" t="str">
        <f t="array" ref="Z643">INDEX($D$20:$D$700,MATCH(0,COUNTIF($Z$19:Z642,$D$20:$D$700),0))</f>
        <v/>
      </c>
      <c r="AA643" s="40">
        <f t="shared" si="3"/>
        <v>0</v>
      </c>
      <c r="AB643" s="40" t="str">
        <f t="array" ref="AB643">INDEX($B$20:$B$49,MATCH(0,COUNTIF($Z$19:Z642,$D$20:$D$700),0))</f>
        <v/>
      </c>
      <c r="AC643" s="40">
        <f t="shared" si="4"/>
        <v>0</v>
      </c>
    </row>
    <row r="644" ht="15.75" customHeight="1">
      <c r="B644" s="170"/>
      <c r="C644" s="170"/>
      <c r="D644" s="163"/>
      <c r="F644" s="92"/>
      <c r="U644" s="40" t="str">
        <f t="array" ref="U644">INDEX($C$20:$C$700,MATCH(0,COUNTIF($U$19:U643,$C$20:$C$700),0))</f>
        <v/>
      </c>
      <c r="V644" s="40">
        <f t="shared" si="1"/>
        <v>0</v>
      </c>
      <c r="W644" s="40" t="str">
        <f t="array" ref="W644">INDEX($B$20:$B$49,MATCH(0,COUNTIF($U$19:U643,$C$20:$C$700),0))</f>
        <v/>
      </c>
      <c r="X644" s="40">
        <f t="shared" si="2"/>
        <v>0</v>
      </c>
      <c r="Y644" s="155"/>
      <c r="Z644" s="40" t="str">
        <f t="array" ref="Z644">INDEX($D$20:$D$700,MATCH(0,COUNTIF($Z$19:Z643,$D$20:$D$700),0))</f>
        <v/>
      </c>
      <c r="AA644" s="40">
        <f t="shared" si="3"/>
        <v>0</v>
      </c>
      <c r="AB644" s="40" t="str">
        <f t="array" ref="AB644">INDEX($B$20:$B$49,MATCH(0,COUNTIF($Z$19:Z643,$D$20:$D$700),0))</f>
        <v/>
      </c>
      <c r="AC644" s="40">
        <f t="shared" si="4"/>
        <v>0</v>
      </c>
    </row>
    <row r="645" ht="15.75" customHeight="1">
      <c r="B645" s="170"/>
      <c r="C645" s="170"/>
      <c r="D645" s="163"/>
      <c r="F645" s="92"/>
      <c r="U645" s="40" t="str">
        <f t="array" ref="U645">INDEX($C$20:$C$700,MATCH(0,COUNTIF($U$19:U644,$C$20:$C$700),0))</f>
        <v/>
      </c>
      <c r="V645" s="40">
        <f t="shared" si="1"/>
        <v>0</v>
      </c>
      <c r="W645" s="40" t="str">
        <f t="array" ref="W645">INDEX($B$20:$B$49,MATCH(0,COUNTIF($U$19:U644,$C$20:$C$700),0))</f>
        <v/>
      </c>
      <c r="X645" s="40">
        <f t="shared" si="2"/>
        <v>0</v>
      </c>
      <c r="Y645" s="155"/>
      <c r="Z645" s="40" t="str">
        <f t="array" ref="Z645">INDEX($D$20:$D$700,MATCH(0,COUNTIF($Z$19:Z644,$D$20:$D$700),0))</f>
        <v/>
      </c>
      <c r="AA645" s="40">
        <f t="shared" si="3"/>
        <v>0</v>
      </c>
      <c r="AB645" s="40" t="str">
        <f t="array" ref="AB645">INDEX($B$20:$B$49,MATCH(0,COUNTIF($Z$19:Z644,$D$20:$D$700),0))</f>
        <v/>
      </c>
      <c r="AC645" s="40">
        <f t="shared" si="4"/>
        <v>0</v>
      </c>
    </row>
    <row r="646" ht="15.75" customHeight="1">
      <c r="B646" s="170"/>
      <c r="C646" s="170"/>
      <c r="D646" s="163"/>
      <c r="F646" s="92"/>
      <c r="U646" s="40" t="str">
        <f t="array" ref="U646">INDEX($C$20:$C$700,MATCH(0,COUNTIF($U$19:U645,$C$20:$C$700),0))</f>
        <v/>
      </c>
      <c r="V646" s="40">
        <f t="shared" si="1"/>
        <v>0</v>
      </c>
      <c r="W646" s="40" t="str">
        <f t="array" ref="W646">INDEX($B$20:$B$49,MATCH(0,COUNTIF($U$19:U645,$C$20:$C$700),0))</f>
        <v/>
      </c>
      <c r="X646" s="40">
        <f t="shared" si="2"/>
        <v>0</v>
      </c>
      <c r="Y646" s="155"/>
      <c r="Z646" s="40" t="str">
        <f t="array" ref="Z646">INDEX($D$20:$D$700,MATCH(0,COUNTIF($Z$19:Z645,$D$20:$D$700),0))</f>
        <v/>
      </c>
      <c r="AA646" s="40">
        <f t="shared" si="3"/>
        <v>0</v>
      </c>
      <c r="AB646" s="40" t="str">
        <f t="array" ref="AB646">INDEX($B$20:$B$49,MATCH(0,COUNTIF($Z$19:Z645,$D$20:$D$700),0))</f>
        <v/>
      </c>
      <c r="AC646" s="40">
        <f t="shared" si="4"/>
        <v>0</v>
      </c>
    </row>
    <row r="647" ht="15.75" customHeight="1">
      <c r="B647" s="170"/>
      <c r="C647" s="170"/>
      <c r="D647" s="163"/>
      <c r="F647" s="92"/>
      <c r="U647" s="40" t="str">
        <f t="array" ref="U647">INDEX($C$20:$C$700,MATCH(0,COUNTIF($U$19:U646,$C$20:$C$700),0))</f>
        <v/>
      </c>
      <c r="V647" s="40">
        <f t="shared" si="1"/>
        <v>0</v>
      </c>
      <c r="W647" s="40" t="str">
        <f t="array" ref="W647">INDEX($B$20:$B$49,MATCH(0,COUNTIF($U$19:U646,$C$20:$C$700),0))</f>
        <v/>
      </c>
      <c r="X647" s="40">
        <f t="shared" si="2"/>
        <v>0</v>
      </c>
      <c r="Y647" s="155"/>
      <c r="Z647" s="40" t="str">
        <f t="array" ref="Z647">INDEX($D$20:$D$700,MATCH(0,COUNTIF($Z$19:Z646,$D$20:$D$700),0))</f>
        <v/>
      </c>
      <c r="AA647" s="40">
        <f t="shared" si="3"/>
        <v>0</v>
      </c>
      <c r="AB647" s="40" t="str">
        <f t="array" ref="AB647">INDEX($B$20:$B$49,MATCH(0,COUNTIF($Z$19:Z646,$D$20:$D$700),0))</f>
        <v/>
      </c>
      <c r="AC647" s="40">
        <f t="shared" si="4"/>
        <v>0</v>
      </c>
    </row>
    <row r="648" ht="15.75" customHeight="1">
      <c r="B648" s="170"/>
      <c r="C648" s="170"/>
      <c r="D648" s="163"/>
      <c r="F648" s="92"/>
      <c r="U648" s="40" t="str">
        <f t="array" ref="U648">INDEX($C$20:$C$700,MATCH(0,COUNTIF($U$19:U647,$C$20:$C$700),0))</f>
        <v/>
      </c>
      <c r="V648" s="40">
        <f t="shared" si="1"/>
        <v>0</v>
      </c>
      <c r="W648" s="40" t="str">
        <f t="array" ref="W648">INDEX($B$20:$B$49,MATCH(0,COUNTIF($U$19:U647,$C$20:$C$700),0))</f>
        <v/>
      </c>
      <c r="X648" s="40">
        <f t="shared" si="2"/>
        <v>0</v>
      </c>
      <c r="Y648" s="155"/>
      <c r="Z648" s="40" t="str">
        <f t="array" ref="Z648">INDEX($D$20:$D$700,MATCH(0,COUNTIF($Z$19:Z647,$D$20:$D$700),0))</f>
        <v/>
      </c>
      <c r="AA648" s="40">
        <f t="shared" si="3"/>
        <v>0</v>
      </c>
      <c r="AB648" s="40" t="str">
        <f t="array" ref="AB648">INDEX($B$20:$B$49,MATCH(0,COUNTIF($Z$19:Z647,$D$20:$D$700),0))</f>
        <v/>
      </c>
      <c r="AC648" s="40">
        <f t="shared" si="4"/>
        <v>0</v>
      </c>
    </row>
    <row r="649" ht="15.75" customHeight="1">
      <c r="B649" s="170"/>
      <c r="C649" s="170"/>
      <c r="D649" s="163"/>
      <c r="F649" s="92"/>
      <c r="U649" s="40" t="str">
        <f t="array" ref="U649">INDEX($C$20:$C$700,MATCH(0,COUNTIF($U$19:U648,$C$20:$C$700),0))</f>
        <v/>
      </c>
      <c r="V649" s="40">
        <f t="shared" si="1"/>
        <v>0</v>
      </c>
      <c r="W649" s="40" t="str">
        <f t="array" ref="W649">INDEX($B$20:$B$49,MATCH(0,COUNTIF($U$19:U648,$C$20:$C$700),0))</f>
        <v/>
      </c>
      <c r="X649" s="40">
        <f t="shared" si="2"/>
        <v>0</v>
      </c>
      <c r="Y649" s="155"/>
      <c r="Z649" s="40" t="str">
        <f t="array" ref="Z649">INDEX($D$20:$D$700,MATCH(0,COUNTIF($Z$19:Z648,$D$20:$D$700),0))</f>
        <v/>
      </c>
      <c r="AA649" s="40">
        <f t="shared" si="3"/>
        <v>0</v>
      </c>
      <c r="AB649" s="40" t="str">
        <f t="array" ref="AB649">INDEX($B$20:$B$49,MATCH(0,COUNTIF($Z$19:Z648,$D$20:$D$700),0))</f>
        <v/>
      </c>
      <c r="AC649" s="40">
        <f t="shared" si="4"/>
        <v>0</v>
      </c>
    </row>
    <row r="650" ht="15.75" customHeight="1">
      <c r="B650" s="170"/>
      <c r="C650" s="170"/>
      <c r="D650" s="163"/>
      <c r="F650" s="92"/>
      <c r="U650" s="40" t="str">
        <f t="array" ref="U650">INDEX($C$20:$C$700,MATCH(0,COUNTIF($U$19:U649,$C$20:$C$700),0))</f>
        <v/>
      </c>
      <c r="V650" s="40">
        <f t="shared" si="1"/>
        <v>0</v>
      </c>
      <c r="W650" s="40" t="str">
        <f t="array" ref="W650">INDEX($B$20:$B$49,MATCH(0,COUNTIF($U$19:U649,$C$20:$C$700),0))</f>
        <v/>
      </c>
      <c r="X650" s="40">
        <f t="shared" si="2"/>
        <v>0</v>
      </c>
      <c r="Y650" s="155"/>
      <c r="Z650" s="40" t="str">
        <f t="array" ref="Z650">INDEX($D$20:$D$700,MATCH(0,COUNTIF($Z$19:Z649,$D$20:$D$700),0))</f>
        <v/>
      </c>
      <c r="AA650" s="40">
        <f t="shared" si="3"/>
        <v>0</v>
      </c>
      <c r="AB650" s="40" t="str">
        <f t="array" ref="AB650">INDEX($B$20:$B$49,MATCH(0,COUNTIF($Z$19:Z649,$D$20:$D$700),0))</f>
        <v/>
      </c>
      <c r="AC650" s="40">
        <f t="shared" si="4"/>
        <v>0</v>
      </c>
    </row>
    <row r="651" ht="15.75" customHeight="1">
      <c r="B651" s="170"/>
      <c r="C651" s="170"/>
      <c r="D651" s="163"/>
      <c r="F651" s="92"/>
      <c r="U651" s="40" t="str">
        <f t="array" ref="U651">INDEX($C$20:$C$700,MATCH(0,COUNTIF($U$19:U650,$C$20:$C$700),0))</f>
        <v/>
      </c>
      <c r="V651" s="40">
        <f t="shared" si="1"/>
        <v>0</v>
      </c>
      <c r="W651" s="40" t="str">
        <f t="array" ref="W651">INDEX($B$20:$B$49,MATCH(0,COUNTIF($U$19:U650,$C$20:$C$700),0))</f>
        <v/>
      </c>
      <c r="X651" s="40">
        <f t="shared" si="2"/>
        <v>0</v>
      </c>
      <c r="Y651" s="155"/>
      <c r="Z651" s="40" t="str">
        <f t="array" ref="Z651">INDEX($D$20:$D$700,MATCH(0,COUNTIF($Z$19:Z650,$D$20:$D$700),0))</f>
        <v/>
      </c>
      <c r="AA651" s="40">
        <f t="shared" si="3"/>
        <v>0</v>
      </c>
      <c r="AB651" s="40" t="str">
        <f t="array" ref="AB651">INDEX($B$20:$B$49,MATCH(0,COUNTIF($Z$19:Z650,$D$20:$D$700),0))</f>
        <v/>
      </c>
      <c r="AC651" s="40">
        <f t="shared" si="4"/>
        <v>0</v>
      </c>
    </row>
    <row r="652" ht="15.75" customHeight="1">
      <c r="B652" s="170"/>
      <c r="C652" s="170"/>
      <c r="D652" s="163"/>
      <c r="F652" s="92"/>
      <c r="U652" s="40" t="str">
        <f t="array" ref="U652">INDEX($C$20:$C$700,MATCH(0,COUNTIF($U$19:U651,$C$20:$C$700),0))</f>
        <v/>
      </c>
      <c r="V652" s="40">
        <f t="shared" si="1"/>
        <v>0</v>
      </c>
      <c r="W652" s="40" t="str">
        <f t="array" ref="W652">INDEX($B$20:$B$49,MATCH(0,COUNTIF($U$19:U651,$C$20:$C$700),0))</f>
        <v/>
      </c>
      <c r="X652" s="40">
        <f t="shared" si="2"/>
        <v>0</v>
      </c>
      <c r="Y652" s="155"/>
      <c r="Z652" s="40" t="str">
        <f t="array" ref="Z652">INDEX($D$20:$D$700,MATCH(0,COUNTIF($Z$19:Z651,$D$20:$D$700),0))</f>
        <v/>
      </c>
      <c r="AA652" s="40">
        <f t="shared" si="3"/>
        <v>0</v>
      </c>
      <c r="AB652" s="40" t="str">
        <f t="array" ref="AB652">INDEX($B$20:$B$49,MATCH(0,COUNTIF($Z$19:Z651,$D$20:$D$700),0))</f>
        <v/>
      </c>
      <c r="AC652" s="40">
        <f t="shared" si="4"/>
        <v>0</v>
      </c>
    </row>
    <row r="653" ht="15.75" customHeight="1">
      <c r="B653" s="170"/>
      <c r="C653" s="170"/>
      <c r="D653" s="163"/>
      <c r="F653" s="92"/>
      <c r="U653" s="40" t="str">
        <f t="array" ref="U653">INDEX($C$20:$C$700,MATCH(0,COUNTIF($U$19:U652,$C$20:$C$700),0))</f>
        <v/>
      </c>
      <c r="V653" s="40">
        <f t="shared" si="1"/>
        <v>0</v>
      </c>
      <c r="W653" s="40" t="str">
        <f t="array" ref="W653">INDEX($B$20:$B$49,MATCH(0,COUNTIF($U$19:U652,$C$20:$C$700),0))</f>
        <v/>
      </c>
      <c r="X653" s="40">
        <f t="shared" si="2"/>
        <v>0</v>
      </c>
      <c r="Y653" s="155"/>
      <c r="Z653" s="40" t="str">
        <f t="array" ref="Z653">INDEX($D$20:$D$700,MATCH(0,COUNTIF($Z$19:Z652,$D$20:$D$700),0))</f>
        <v/>
      </c>
      <c r="AA653" s="40">
        <f t="shared" si="3"/>
        <v>0</v>
      </c>
      <c r="AB653" s="40" t="str">
        <f t="array" ref="AB653">INDEX($B$20:$B$49,MATCH(0,COUNTIF($Z$19:Z652,$D$20:$D$700),0))</f>
        <v/>
      </c>
      <c r="AC653" s="40">
        <f t="shared" si="4"/>
        <v>0</v>
      </c>
    </row>
    <row r="654" ht="15.75" customHeight="1">
      <c r="B654" s="170"/>
      <c r="C654" s="170"/>
      <c r="D654" s="163"/>
      <c r="F654" s="92"/>
      <c r="U654" s="40" t="str">
        <f t="array" ref="U654">INDEX($C$20:$C$700,MATCH(0,COUNTIF($U$19:U653,$C$20:$C$700),0))</f>
        <v/>
      </c>
      <c r="V654" s="40">
        <f t="shared" si="1"/>
        <v>0</v>
      </c>
      <c r="W654" s="40" t="str">
        <f t="array" ref="W654">INDEX($B$20:$B$49,MATCH(0,COUNTIF($U$19:U653,$C$20:$C$700),0))</f>
        <v/>
      </c>
      <c r="X654" s="40">
        <f t="shared" si="2"/>
        <v>0</v>
      </c>
      <c r="Y654" s="155"/>
      <c r="Z654" s="40" t="str">
        <f t="array" ref="Z654">INDEX($D$20:$D$700,MATCH(0,COUNTIF($Z$19:Z653,$D$20:$D$700),0))</f>
        <v/>
      </c>
      <c r="AA654" s="40">
        <f t="shared" si="3"/>
        <v>0</v>
      </c>
      <c r="AB654" s="40" t="str">
        <f t="array" ref="AB654">INDEX($B$20:$B$49,MATCH(0,COUNTIF($Z$19:Z653,$D$20:$D$700),0))</f>
        <v/>
      </c>
      <c r="AC654" s="40">
        <f t="shared" si="4"/>
        <v>0</v>
      </c>
    </row>
    <row r="655" ht="15.75" customHeight="1">
      <c r="B655" s="170"/>
      <c r="C655" s="170"/>
      <c r="D655" s="163"/>
      <c r="F655" s="92"/>
      <c r="U655" s="40" t="str">
        <f t="array" ref="U655">INDEX($C$20:$C$700,MATCH(0,COUNTIF($U$19:U654,$C$20:$C$700),0))</f>
        <v/>
      </c>
      <c r="V655" s="40">
        <f t="shared" si="1"/>
        <v>0</v>
      </c>
      <c r="W655" s="40" t="str">
        <f t="array" ref="W655">INDEX($B$20:$B$49,MATCH(0,COUNTIF($U$19:U654,$C$20:$C$700),0))</f>
        <v/>
      </c>
      <c r="X655" s="40">
        <f t="shared" si="2"/>
        <v>0</v>
      </c>
      <c r="Y655" s="155"/>
      <c r="Z655" s="40" t="str">
        <f t="array" ref="Z655">INDEX($D$20:$D$700,MATCH(0,COUNTIF($Z$19:Z654,$D$20:$D$700),0))</f>
        <v/>
      </c>
      <c r="AA655" s="40">
        <f t="shared" si="3"/>
        <v>0</v>
      </c>
      <c r="AB655" s="40" t="str">
        <f t="array" ref="AB655">INDEX($B$20:$B$49,MATCH(0,COUNTIF($Z$19:Z654,$D$20:$D$700),0))</f>
        <v/>
      </c>
      <c r="AC655" s="40">
        <f t="shared" si="4"/>
        <v>0</v>
      </c>
    </row>
    <row r="656" ht="15.75" customHeight="1">
      <c r="B656" s="170"/>
      <c r="C656" s="170"/>
      <c r="D656" s="163"/>
      <c r="F656" s="92"/>
      <c r="U656" s="40" t="str">
        <f t="array" ref="U656">INDEX($C$20:$C$700,MATCH(0,COUNTIF($U$19:U655,$C$20:$C$700),0))</f>
        <v/>
      </c>
      <c r="V656" s="40">
        <f t="shared" si="1"/>
        <v>0</v>
      </c>
      <c r="W656" s="40" t="str">
        <f t="array" ref="W656">INDEX($B$20:$B$49,MATCH(0,COUNTIF($U$19:U655,$C$20:$C$700),0))</f>
        <v/>
      </c>
      <c r="X656" s="40">
        <f t="shared" si="2"/>
        <v>0</v>
      </c>
      <c r="Y656" s="155"/>
      <c r="Z656" s="40" t="str">
        <f t="array" ref="Z656">INDEX($D$20:$D$700,MATCH(0,COUNTIF($Z$19:Z655,$D$20:$D$700),0))</f>
        <v/>
      </c>
      <c r="AA656" s="40">
        <f t="shared" si="3"/>
        <v>0</v>
      </c>
      <c r="AB656" s="40" t="str">
        <f t="array" ref="AB656">INDEX($B$20:$B$49,MATCH(0,COUNTIF($Z$19:Z655,$D$20:$D$700),0))</f>
        <v/>
      </c>
      <c r="AC656" s="40">
        <f t="shared" si="4"/>
        <v>0</v>
      </c>
    </row>
    <row r="657" ht="15.75" customHeight="1">
      <c r="B657" s="170"/>
      <c r="C657" s="170"/>
      <c r="D657" s="163"/>
      <c r="F657" s="92"/>
      <c r="U657" s="40" t="str">
        <f t="array" ref="U657">INDEX($C$20:$C$700,MATCH(0,COUNTIF($U$19:U656,$C$20:$C$700),0))</f>
        <v/>
      </c>
      <c r="V657" s="40">
        <f t="shared" si="1"/>
        <v>0</v>
      </c>
      <c r="W657" s="40" t="str">
        <f t="array" ref="W657">INDEX($B$20:$B$49,MATCH(0,COUNTIF($U$19:U656,$C$20:$C$700),0))</f>
        <v/>
      </c>
      <c r="X657" s="40">
        <f t="shared" si="2"/>
        <v>0</v>
      </c>
      <c r="Y657" s="155"/>
      <c r="Z657" s="40" t="str">
        <f t="array" ref="Z657">INDEX($D$20:$D$700,MATCH(0,COUNTIF($Z$19:Z656,$D$20:$D$700),0))</f>
        <v/>
      </c>
      <c r="AA657" s="40">
        <f t="shared" si="3"/>
        <v>0</v>
      </c>
      <c r="AB657" s="40" t="str">
        <f t="array" ref="AB657">INDEX($B$20:$B$49,MATCH(0,COUNTIF($Z$19:Z656,$D$20:$D$700),0))</f>
        <v/>
      </c>
      <c r="AC657" s="40">
        <f t="shared" si="4"/>
        <v>0</v>
      </c>
    </row>
    <row r="658" ht="15.75" customHeight="1">
      <c r="B658" s="170"/>
      <c r="C658" s="170"/>
      <c r="D658" s="163"/>
      <c r="F658" s="92"/>
      <c r="U658" s="40" t="str">
        <f t="array" ref="U658">INDEX($C$20:$C$700,MATCH(0,COUNTIF($U$19:U657,$C$20:$C$700),0))</f>
        <v/>
      </c>
      <c r="V658" s="40">
        <f t="shared" si="1"/>
        <v>0</v>
      </c>
      <c r="W658" s="40" t="str">
        <f t="array" ref="W658">INDEX($B$20:$B$49,MATCH(0,COUNTIF($U$19:U657,$C$20:$C$700),0))</f>
        <v/>
      </c>
      <c r="X658" s="40">
        <f t="shared" si="2"/>
        <v>0</v>
      </c>
      <c r="Y658" s="155"/>
      <c r="Z658" s="40" t="str">
        <f t="array" ref="Z658">INDEX($D$20:$D$700,MATCH(0,COUNTIF($Z$19:Z657,$D$20:$D$700),0))</f>
        <v/>
      </c>
      <c r="AA658" s="40">
        <f t="shared" si="3"/>
        <v>0</v>
      </c>
      <c r="AB658" s="40" t="str">
        <f t="array" ref="AB658">INDEX($B$20:$B$49,MATCH(0,COUNTIF($Z$19:Z657,$D$20:$D$700),0))</f>
        <v/>
      </c>
      <c r="AC658" s="40">
        <f t="shared" si="4"/>
        <v>0</v>
      </c>
    </row>
    <row r="659" ht="15.75" customHeight="1">
      <c r="B659" s="170"/>
      <c r="C659" s="170"/>
      <c r="D659" s="163"/>
      <c r="F659" s="92"/>
      <c r="U659" s="40" t="str">
        <f t="array" ref="U659">INDEX($C$20:$C$700,MATCH(0,COUNTIF($U$19:U658,$C$20:$C$700),0))</f>
        <v/>
      </c>
      <c r="V659" s="40">
        <f t="shared" si="1"/>
        <v>0</v>
      </c>
      <c r="W659" s="40" t="str">
        <f t="array" ref="W659">INDEX($B$20:$B$49,MATCH(0,COUNTIF($U$19:U658,$C$20:$C$700),0))</f>
        <v/>
      </c>
      <c r="X659" s="40">
        <f t="shared" si="2"/>
        <v>0</v>
      </c>
      <c r="Y659" s="155"/>
      <c r="Z659" s="40" t="str">
        <f t="array" ref="Z659">INDEX($D$20:$D$700,MATCH(0,COUNTIF($Z$19:Z658,$D$20:$D$700),0))</f>
        <v/>
      </c>
      <c r="AA659" s="40">
        <f t="shared" si="3"/>
        <v>0</v>
      </c>
      <c r="AB659" s="40" t="str">
        <f t="array" ref="AB659">INDEX($B$20:$B$49,MATCH(0,COUNTIF($Z$19:Z658,$D$20:$D$700),0))</f>
        <v/>
      </c>
      <c r="AC659" s="40">
        <f t="shared" si="4"/>
        <v>0</v>
      </c>
    </row>
    <row r="660" ht="15.75" customHeight="1">
      <c r="B660" s="170"/>
      <c r="C660" s="170"/>
      <c r="D660" s="163"/>
      <c r="F660" s="92"/>
      <c r="U660" s="40" t="str">
        <f t="array" ref="U660">INDEX($C$20:$C$700,MATCH(0,COUNTIF($U$19:U659,$C$20:$C$700),0))</f>
        <v/>
      </c>
      <c r="V660" s="40">
        <f t="shared" si="1"/>
        <v>0</v>
      </c>
      <c r="W660" s="40" t="str">
        <f t="array" ref="W660">INDEX($B$20:$B$49,MATCH(0,COUNTIF($U$19:U659,$C$20:$C$700),0))</f>
        <v/>
      </c>
      <c r="X660" s="40">
        <f t="shared" si="2"/>
        <v>0</v>
      </c>
      <c r="Y660" s="155"/>
      <c r="Z660" s="40" t="str">
        <f t="array" ref="Z660">INDEX($D$20:$D$700,MATCH(0,COUNTIF($Z$19:Z659,$D$20:$D$700),0))</f>
        <v/>
      </c>
      <c r="AA660" s="40">
        <f t="shared" si="3"/>
        <v>0</v>
      </c>
      <c r="AB660" s="40" t="str">
        <f t="array" ref="AB660">INDEX($B$20:$B$49,MATCH(0,COUNTIF($Z$19:Z659,$D$20:$D$700),0))</f>
        <v/>
      </c>
      <c r="AC660" s="40">
        <f t="shared" si="4"/>
        <v>0</v>
      </c>
    </row>
    <row r="661" ht="15.75" customHeight="1">
      <c r="B661" s="170"/>
      <c r="C661" s="170"/>
      <c r="D661" s="163"/>
      <c r="F661" s="92"/>
      <c r="U661" s="40" t="str">
        <f t="array" ref="U661">INDEX($C$20:$C$700,MATCH(0,COUNTIF($U$19:U660,$C$20:$C$700),0))</f>
        <v/>
      </c>
      <c r="V661" s="40">
        <f t="shared" si="1"/>
        <v>0</v>
      </c>
      <c r="W661" s="40" t="str">
        <f t="array" ref="W661">INDEX($B$20:$B$49,MATCH(0,COUNTIF($U$19:U660,$C$20:$C$700),0))</f>
        <v/>
      </c>
      <c r="X661" s="40">
        <f t="shared" si="2"/>
        <v>0</v>
      </c>
      <c r="Y661" s="155"/>
      <c r="Z661" s="40" t="str">
        <f t="array" ref="Z661">INDEX($D$20:$D$700,MATCH(0,COUNTIF($Z$19:Z660,$D$20:$D$700),0))</f>
        <v/>
      </c>
      <c r="AA661" s="40">
        <f t="shared" si="3"/>
        <v>0</v>
      </c>
      <c r="AB661" s="40" t="str">
        <f t="array" ref="AB661">INDEX($B$20:$B$49,MATCH(0,COUNTIF($Z$19:Z660,$D$20:$D$700),0))</f>
        <v/>
      </c>
      <c r="AC661" s="40">
        <f t="shared" si="4"/>
        <v>0</v>
      </c>
    </row>
    <row r="662" ht="15.75" customHeight="1">
      <c r="B662" s="170"/>
      <c r="C662" s="170"/>
      <c r="D662" s="163"/>
      <c r="F662" s="92"/>
      <c r="U662" s="40" t="str">
        <f t="array" ref="U662">INDEX($C$20:$C$700,MATCH(0,COUNTIF($U$19:U661,$C$20:$C$700),0))</f>
        <v/>
      </c>
      <c r="V662" s="40">
        <f t="shared" si="1"/>
        <v>0</v>
      </c>
      <c r="W662" s="40" t="str">
        <f t="array" ref="W662">INDEX($B$20:$B$49,MATCH(0,COUNTIF($U$19:U661,$C$20:$C$700),0))</f>
        <v/>
      </c>
      <c r="X662" s="40">
        <f t="shared" si="2"/>
        <v>0</v>
      </c>
      <c r="Y662" s="155"/>
      <c r="Z662" s="40" t="str">
        <f t="array" ref="Z662">INDEX($D$20:$D$700,MATCH(0,COUNTIF($Z$19:Z661,$D$20:$D$700),0))</f>
        <v/>
      </c>
      <c r="AA662" s="40">
        <f t="shared" si="3"/>
        <v>0</v>
      </c>
      <c r="AB662" s="40" t="str">
        <f t="array" ref="AB662">INDEX($B$20:$B$49,MATCH(0,COUNTIF($Z$19:Z661,$D$20:$D$700),0))</f>
        <v/>
      </c>
      <c r="AC662" s="40">
        <f t="shared" si="4"/>
        <v>0</v>
      </c>
    </row>
    <row r="663" ht="15.75" customHeight="1">
      <c r="B663" s="170"/>
      <c r="C663" s="170"/>
      <c r="D663" s="163"/>
      <c r="F663" s="92"/>
      <c r="U663" s="40" t="str">
        <f t="array" ref="U663">INDEX($C$20:$C$700,MATCH(0,COUNTIF($U$19:U662,$C$20:$C$700),0))</f>
        <v/>
      </c>
      <c r="V663" s="40">
        <f t="shared" si="1"/>
        <v>0</v>
      </c>
      <c r="W663" s="40" t="str">
        <f t="array" ref="W663">INDEX($B$20:$B$49,MATCH(0,COUNTIF($U$19:U662,$C$20:$C$700),0))</f>
        <v/>
      </c>
      <c r="X663" s="40">
        <f t="shared" si="2"/>
        <v>0</v>
      </c>
      <c r="Y663" s="155"/>
      <c r="Z663" s="40" t="str">
        <f t="array" ref="Z663">INDEX($D$20:$D$700,MATCH(0,COUNTIF($Z$19:Z662,$D$20:$D$700),0))</f>
        <v/>
      </c>
      <c r="AA663" s="40">
        <f t="shared" si="3"/>
        <v>0</v>
      </c>
      <c r="AB663" s="40" t="str">
        <f t="array" ref="AB663">INDEX($B$20:$B$49,MATCH(0,COUNTIF($Z$19:Z662,$D$20:$D$700),0))</f>
        <v/>
      </c>
      <c r="AC663" s="40">
        <f t="shared" si="4"/>
        <v>0</v>
      </c>
    </row>
    <row r="664" ht="15.75" customHeight="1">
      <c r="B664" s="170"/>
      <c r="C664" s="170"/>
      <c r="D664" s="163"/>
      <c r="F664" s="92"/>
      <c r="U664" s="40" t="str">
        <f t="array" ref="U664">INDEX($C$20:$C$700,MATCH(0,COUNTIF($U$19:U663,$C$20:$C$700),0))</f>
        <v/>
      </c>
      <c r="V664" s="40">
        <f t="shared" si="1"/>
        <v>0</v>
      </c>
      <c r="W664" s="40" t="str">
        <f t="array" ref="W664">INDEX($B$20:$B$49,MATCH(0,COUNTIF($U$19:U663,$C$20:$C$700),0))</f>
        <v/>
      </c>
      <c r="X664" s="40">
        <f t="shared" si="2"/>
        <v>0</v>
      </c>
      <c r="Y664" s="155"/>
      <c r="Z664" s="40" t="str">
        <f t="array" ref="Z664">INDEX($D$20:$D$700,MATCH(0,COUNTIF($Z$19:Z663,$D$20:$D$700),0))</f>
        <v/>
      </c>
      <c r="AA664" s="40">
        <f t="shared" si="3"/>
        <v>0</v>
      </c>
      <c r="AB664" s="40" t="str">
        <f t="array" ref="AB664">INDEX($B$20:$B$49,MATCH(0,COUNTIF($Z$19:Z663,$D$20:$D$700),0))</f>
        <v/>
      </c>
      <c r="AC664" s="40">
        <f t="shared" si="4"/>
        <v>0</v>
      </c>
    </row>
    <row r="665" ht="15.75" customHeight="1">
      <c r="B665" s="170"/>
      <c r="C665" s="170"/>
      <c r="D665" s="163"/>
      <c r="F665" s="92"/>
      <c r="U665" s="40" t="str">
        <f t="array" ref="U665">INDEX($C$20:$C$700,MATCH(0,COUNTIF($U$19:U664,$C$20:$C$700),0))</f>
        <v/>
      </c>
      <c r="V665" s="40">
        <f t="shared" si="1"/>
        <v>0</v>
      </c>
      <c r="W665" s="40" t="str">
        <f t="array" ref="W665">INDEX($B$20:$B$49,MATCH(0,COUNTIF($U$19:U664,$C$20:$C$700),0))</f>
        <v/>
      </c>
      <c r="X665" s="40">
        <f t="shared" si="2"/>
        <v>0</v>
      </c>
      <c r="Y665" s="155"/>
      <c r="Z665" s="40" t="str">
        <f t="array" ref="Z665">INDEX($D$20:$D$700,MATCH(0,COUNTIF($Z$19:Z664,$D$20:$D$700),0))</f>
        <v/>
      </c>
      <c r="AA665" s="40">
        <f t="shared" si="3"/>
        <v>0</v>
      </c>
      <c r="AB665" s="40" t="str">
        <f t="array" ref="AB665">INDEX($B$20:$B$49,MATCH(0,COUNTIF($Z$19:Z664,$D$20:$D$700),0))</f>
        <v/>
      </c>
      <c r="AC665" s="40">
        <f t="shared" si="4"/>
        <v>0</v>
      </c>
    </row>
    <row r="666" ht="15.75" customHeight="1">
      <c r="B666" s="170"/>
      <c r="C666" s="170"/>
      <c r="D666" s="163"/>
      <c r="F666" s="92"/>
      <c r="U666" s="40" t="str">
        <f t="array" ref="U666">INDEX($C$20:$C$700,MATCH(0,COUNTIF($U$19:U665,$C$20:$C$700),0))</f>
        <v/>
      </c>
      <c r="V666" s="40">
        <f t="shared" si="1"/>
        <v>0</v>
      </c>
      <c r="W666" s="40" t="str">
        <f t="array" ref="W666">INDEX($B$20:$B$49,MATCH(0,COUNTIF($U$19:U665,$C$20:$C$700),0))</f>
        <v/>
      </c>
      <c r="X666" s="40">
        <f t="shared" si="2"/>
        <v>0</v>
      </c>
      <c r="Y666" s="155"/>
      <c r="Z666" s="40" t="str">
        <f t="array" ref="Z666">INDEX($D$20:$D$700,MATCH(0,COUNTIF($Z$19:Z665,$D$20:$D$700),0))</f>
        <v/>
      </c>
      <c r="AA666" s="40">
        <f t="shared" si="3"/>
        <v>0</v>
      </c>
      <c r="AB666" s="40" t="str">
        <f t="array" ref="AB666">INDEX($B$20:$B$49,MATCH(0,COUNTIF($Z$19:Z665,$D$20:$D$700),0))</f>
        <v/>
      </c>
      <c r="AC666" s="40">
        <f t="shared" si="4"/>
        <v>0</v>
      </c>
    </row>
    <row r="667" ht="15.75" customHeight="1">
      <c r="B667" s="170"/>
      <c r="C667" s="170"/>
      <c r="D667" s="163"/>
      <c r="F667" s="92"/>
      <c r="U667" s="40" t="str">
        <f t="array" ref="U667">INDEX($C$20:$C$700,MATCH(0,COUNTIF($U$19:U666,$C$20:$C$700),0))</f>
        <v/>
      </c>
      <c r="V667" s="40">
        <f t="shared" si="1"/>
        <v>0</v>
      </c>
      <c r="W667" s="40" t="str">
        <f t="array" ref="W667">INDEX($B$20:$B$49,MATCH(0,COUNTIF($U$19:U666,$C$20:$C$700),0))</f>
        <v/>
      </c>
      <c r="X667" s="40">
        <f t="shared" si="2"/>
        <v>0</v>
      </c>
      <c r="Y667" s="155"/>
      <c r="Z667" s="40" t="str">
        <f t="array" ref="Z667">INDEX($D$20:$D$700,MATCH(0,COUNTIF($Z$19:Z666,$D$20:$D$700),0))</f>
        <v/>
      </c>
      <c r="AA667" s="40">
        <f t="shared" si="3"/>
        <v>0</v>
      </c>
      <c r="AB667" s="40" t="str">
        <f t="array" ref="AB667">INDEX($B$20:$B$49,MATCH(0,COUNTIF($Z$19:Z666,$D$20:$D$700),0))</f>
        <v/>
      </c>
      <c r="AC667" s="40">
        <f t="shared" si="4"/>
        <v>0</v>
      </c>
    </row>
    <row r="668" ht="15.75" customHeight="1">
      <c r="B668" s="170"/>
      <c r="C668" s="170"/>
      <c r="D668" s="163"/>
      <c r="F668" s="92"/>
      <c r="U668" s="40" t="str">
        <f t="array" ref="U668">INDEX($C$20:$C$700,MATCH(0,COUNTIF($U$19:U667,$C$20:$C$700),0))</f>
        <v/>
      </c>
      <c r="V668" s="40">
        <f t="shared" si="1"/>
        <v>0</v>
      </c>
      <c r="W668" s="40" t="str">
        <f t="array" ref="W668">INDEX($B$20:$B$49,MATCH(0,COUNTIF($U$19:U667,$C$20:$C$700),0))</f>
        <v/>
      </c>
      <c r="X668" s="40">
        <f t="shared" si="2"/>
        <v>0</v>
      </c>
      <c r="Y668" s="155"/>
      <c r="Z668" s="40" t="str">
        <f t="array" ref="Z668">INDEX($D$20:$D$700,MATCH(0,COUNTIF($Z$19:Z667,$D$20:$D$700),0))</f>
        <v/>
      </c>
      <c r="AA668" s="40">
        <f t="shared" si="3"/>
        <v>0</v>
      </c>
      <c r="AB668" s="40" t="str">
        <f t="array" ref="AB668">INDEX($B$20:$B$49,MATCH(0,COUNTIF($Z$19:Z667,$D$20:$D$700),0))</f>
        <v/>
      </c>
      <c r="AC668" s="40">
        <f t="shared" si="4"/>
        <v>0</v>
      </c>
    </row>
    <row r="669" ht="15.75" customHeight="1">
      <c r="B669" s="170"/>
      <c r="C669" s="170"/>
      <c r="D669" s="163"/>
      <c r="F669" s="92"/>
      <c r="U669" s="40" t="str">
        <f t="array" ref="U669">INDEX($C$20:$C$700,MATCH(0,COUNTIF($U$19:U668,$C$20:$C$700),0))</f>
        <v/>
      </c>
      <c r="V669" s="40">
        <f t="shared" si="1"/>
        <v>0</v>
      </c>
      <c r="W669" s="40" t="str">
        <f t="array" ref="W669">INDEX($B$20:$B$49,MATCH(0,COUNTIF($U$19:U668,$C$20:$C$700),0))</f>
        <v/>
      </c>
      <c r="X669" s="40">
        <f t="shared" si="2"/>
        <v>0</v>
      </c>
      <c r="Y669" s="155"/>
      <c r="Z669" s="40" t="str">
        <f t="array" ref="Z669">INDEX($D$20:$D$700,MATCH(0,COUNTIF($Z$19:Z668,$D$20:$D$700),0))</f>
        <v/>
      </c>
      <c r="AA669" s="40">
        <f t="shared" si="3"/>
        <v>0</v>
      </c>
      <c r="AB669" s="40" t="str">
        <f t="array" ref="AB669">INDEX($B$20:$B$49,MATCH(0,COUNTIF($Z$19:Z668,$D$20:$D$700),0))</f>
        <v/>
      </c>
      <c r="AC669" s="40">
        <f t="shared" si="4"/>
        <v>0</v>
      </c>
    </row>
    <row r="670" ht="15.75" customHeight="1">
      <c r="B670" s="170"/>
      <c r="C670" s="170"/>
      <c r="D670" s="163"/>
      <c r="F670" s="92"/>
      <c r="U670" s="40" t="str">
        <f t="array" ref="U670">INDEX($C$20:$C$700,MATCH(0,COUNTIF($U$19:U669,$C$20:$C$700),0))</f>
        <v/>
      </c>
      <c r="V670" s="40">
        <f t="shared" si="1"/>
        <v>0</v>
      </c>
      <c r="W670" s="40" t="str">
        <f t="array" ref="W670">INDEX($B$20:$B$49,MATCH(0,COUNTIF($U$19:U669,$C$20:$C$700),0))</f>
        <v/>
      </c>
      <c r="X670" s="40">
        <f t="shared" si="2"/>
        <v>0</v>
      </c>
      <c r="Y670" s="155"/>
      <c r="Z670" s="40" t="str">
        <f t="array" ref="Z670">INDEX($D$20:$D$700,MATCH(0,COUNTIF($Z$19:Z669,$D$20:$D$700),0))</f>
        <v/>
      </c>
      <c r="AA670" s="40">
        <f t="shared" si="3"/>
        <v>0</v>
      </c>
      <c r="AB670" s="40" t="str">
        <f t="array" ref="AB670">INDEX($B$20:$B$49,MATCH(0,COUNTIF($Z$19:Z669,$D$20:$D$700),0))</f>
        <v/>
      </c>
      <c r="AC670" s="40">
        <f t="shared" si="4"/>
        <v>0</v>
      </c>
    </row>
    <row r="671" ht="15.75" customHeight="1">
      <c r="B671" s="170"/>
      <c r="C671" s="170"/>
      <c r="D671" s="163"/>
      <c r="F671" s="92"/>
      <c r="U671" s="40" t="str">
        <f t="array" ref="U671">INDEX($C$20:$C$700,MATCH(0,COUNTIF($U$19:U670,$C$20:$C$700),0))</f>
        <v/>
      </c>
      <c r="V671" s="40">
        <f t="shared" si="1"/>
        <v>0</v>
      </c>
      <c r="W671" s="40" t="str">
        <f t="array" ref="W671">INDEX($B$20:$B$49,MATCH(0,COUNTIF($U$19:U670,$C$20:$C$700),0))</f>
        <v/>
      </c>
      <c r="X671" s="40">
        <f t="shared" si="2"/>
        <v>0</v>
      </c>
      <c r="Y671" s="155"/>
      <c r="Z671" s="40" t="str">
        <f t="array" ref="Z671">INDEX($D$20:$D$700,MATCH(0,COUNTIF($Z$19:Z670,$D$20:$D$700),0))</f>
        <v/>
      </c>
      <c r="AA671" s="40">
        <f t="shared" si="3"/>
        <v>0</v>
      </c>
      <c r="AB671" s="40" t="str">
        <f t="array" ref="AB671">INDEX($B$20:$B$49,MATCH(0,COUNTIF($Z$19:Z670,$D$20:$D$700),0))</f>
        <v/>
      </c>
      <c r="AC671" s="40">
        <f t="shared" si="4"/>
        <v>0</v>
      </c>
    </row>
    <row r="672" ht="15.75" customHeight="1">
      <c r="B672" s="170"/>
      <c r="C672" s="170"/>
      <c r="D672" s="163"/>
      <c r="F672" s="92"/>
      <c r="U672" s="40" t="str">
        <f t="array" ref="U672">INDEX($C$20:$C$700,MATCH(0,COUNTIF($U$19:U671,$C$20:$C$700),0))</f>
        <v/>
      </c>
      <c r="V672" s="40">
        <f t="shared" si="1"/>
        <v>0</v>
      </c>
      <c r="W672" s="40" t="str">
        <f t="array" ref="W672">INDEX($B$20:$B$49,MATCH(0,COUNTIF($U$19:U671,$C$20:$C$700),0))</f>
        <v/>
      </c>
      <c r="X672" s="40">
        <f t="shared" si="2"/>
        <v>0</v>
      </c>
      <c r="Y672" s="155"/>
      <c r="Z672" s="40" t="str">
        <f t="array" ref="Z672">INDEX($D$20:$D$700,MATCH(0,COUNTIF($Z$19:Z671,$D$20:$D$700),0))</f>
        <v/>
      </c>
      <c r="AA672" s="40">
        <f t="shared" si="3"/>
        <v>0</v>
      </c>
      <c r="AB672" s="40" t="str">
        <f t="array" ref="AB672">INDEX($B$20:$B$49,MATCH(0,COUNTIF($Z$19:Z671,$D$20:$D$700),0))</f>
        <v/>
      </c>
      <c r="AC672" s="40">
        <f t="shared" si="4"/>
        <v>0</v>
      </c>
    </row>
    <row r="673" ht="15.75" customHeight="1">
      <c r="B673" s="170"/>
      <c r="C673" s="170"/>
      <c r="D673" s="163"/>
      <c r="F673" s="92"/>
      <c r="U673" s="40" t="str">
        <f t="array" ref="U673">INDEX($C$20:$C$700,MATCH(0,COUNTIF($U$19:U672,$C$20:$C$700),0))</f>
        <v/>
      </c>
      <c r="V673" s="40">
        <f t="shared" si="1"/>
        <v>0</v>
      </c>
      <c r="W673" s="40" t="str">
        <f t="array" ref="W673">INDEX($B$20:$B$49,MATCH(0,COUNTIF($U$19:U672,$C$20:$C$700),0))</f>
        <v/>
      </c>
      <c r="X673" s="40">
        <f t="shared" si="2"/>
        <v>0</v>
      </c>
      <c r="Y673" s="155"/>
      <c r="Z673" s="40" t="str">
        <f t="array" ref="Z673">INDEX($D$20:$D$700,MATCH(0,COUNTIF($Z$19:Z672,$D$20:$D$700),0))</f>
        <v/>
      </c>
      <c r="AA673" s="40">
        <f t="shared" si="3"/>
        <v>0</v>
      </c>
      <c r="AB673" s="40" t="str">
        <f t="array" ref="AB673">INDEX($B$20:$B$49,MATCH(0,COUNTIF($Z$19:Z672,$D$20:$D$700),0))</f>
        <v/>
      </c>
      <c r="AC673" s="40">
        <f t="shared" si="4"/>
        <v>0</v>
      </c>
    </row>
    <row r="674" ht="15.75" customHeight="1">
      <c r="B674" s="170"/>
      <c r="C674" s="170"/>
      <c r="D674" s="163"/>
      <c r="F674" s="92"/>
      <c r="U674" s="40" t="str">
        <f t="array" ref="U674">INDEX($C$20:$C$700,MATCH(0,COUNTIF($U$19:U673,$C$20:$C$700),0))</f>
        <v/>
      </c>
      <c r="V674" s="40">
        <f t="shared" si="1"/>
        <v>0</v>
      </c>
      <c r="W674" s="40" t="str">
        <f t="array" ref="W674">INDEX($B$20:$B$49,MATCH(0,COUNTIF($U$19:U673,$C$20:$C$700),0))</f>
        <v/>
      </c>
      <c r="X674" s="40">
        <f t="shared" si="2"/>
        <v>0</v>
      </c>
      <c r="Y674" s="155"/>
      <c r="Z674" s="40" t="str">
        <f t="array" ref="Z674">INDEX($D$20:$D$700,MATCH(0,COUNTIF($Z$19:Z673,$D$20:$D$700),0))</f>
        <v/>
      </c>
      <c r="AA674" s="40">
        <f t="shared" si="3"/>
        <v>0</v>
      </c>
      <c r="AB674" s="40" t="str">
        <f t="array" ref="AB674">INDEX($B$20:$B$49,MATCH(0,COUNTIF($Z$19:Z673,$D$20:$D$700),0))</f>
        <v/>
      </c>
      <c r="AC674" s="40">
        <f t="shared" si="4"/>
        <v>0</v>
      </c>
    </row>
    <row r="675" ht="15.75" customHeight="1">
      <c r="B675" s="170"/>
      <c r="C675" s="170"/>
      <c r="D675" s="163"/>
      <c r="F675" s="92"/>
      <c r="U675" s="40" t="str">
        <f t="array" ref="U675">INDEX($C$20:$C$700,MATCH(0,COUNTIF($U$19:U674,$C$20:$C$700),0))</f>
        <v/>
      </c>
      <c r="V675" s="40">
        <f t="shared" si="1"/>
        <v>0</v>
      </c>
      <c r="W675" s="40" t="str">
        <f t="array" ref="W675">INDEX($B$20:$B$49,MATCH(0,COUNTIF($U$19:U674,$C$20:$C$700),0))</f>
        <v/>
      </c>
      <c r="X675" s="40">
        <f t="shared" si="2"/>
        <v>0</v>
      </c>
      <c r="Y675" s="155"/>
      <c r="Z675" s="40" t="str">
        <f t="array" ref="Z675">INDEX($D$20:$D$700,MATCH(0,COUNTIF($Z$19:Z674,$D$20:$D$700),0))</f>
        <v/>
      </c>
      <c r="AA675" s="40">
        <f t="shared" si="3"/>
        <v>0</v>
      </c>
      <c r="AB675" s="40" t="str">
        <f t="array" ref="AB675">INDEX($B$20:$B$49,MATCH(0,COUNTIF($Z$19:Z674,$D$20:$D$700),0))</f>
        <v/>
      </c>
      <c r="AC675" s="40">
        <f t="shared" si="4"/>
        <v>0</v>
      </c>
    </row>
    <row r="676" ht="15.75" customHeight="1">
      <c r="B676" s="170"/>
      <c r="C676" s="170"/>
      <c r="D676" s="163"/>
      <c r="F676" s="92"/>
      <c r="U676" s="40" t="str">
        <f t="array" ref="U676">INDEX($C$20:$C$700,MATCH(0,COUNTIF($U$19:U675,$C$20:$C$700),0))</f>
        <v/>
      </c>
      <c r="V676" s="40">
        <f t="shared" si="1"/>
        <v>0</v>
      </c>
      <c r="W676" s="40" t="str">
        <f t="array" ref="W676">INDEX($B$20:$B$49,MATCH(0,COUNTIF($U$19:U675,$C$20:$C$700),0))</f>
        <v/>
      </c>
      <c r="X676" s="40">
        <f t="shared" si="2"/>
        <v>0</v>
      </c>
      <c r="Y676" s="155"/>
      <c r="Z676" s="40" t="str">
        <f t="array" ref="Z676">INDEX($D$20:$D$700,MATCH(0,COUNTIF($Z$19:Z675,$D$20:$D$700),0))</f>
        <v/>
      </c>
      <c r="AA676" s="40">
        <f t="shared" si="3"/>
        <v>0</v>
      </c>
      <c r="AB676" s="40" t="str">
        <f t="array" ref="AB676">INDEX($B$20:$B$49,MATCH(0,COUNTIF($Z$19:Z675,$D$20:$D$700),0))</f>
        <v/>
      </c>
      <c r="AC676" s="40">
        <f t="shared" si="4"/>
        <v>0</v>
      </c>
    </row>
    <row r="677" ht="15.75" customHeight="1">
      <c r="B677" s="170"/>
      <c r="C677" s="170"/>
      <c r="D677" s="163"/>
      <c r="F677" s="92"/>
      <c r="U677" s="40" t="str">
        <f t="array" ref="U677">INDEX($C$20:$C$700,MATCH(0,COUNTIF($U$19:U676,$C$20:$C$700),0))</f>
        <v/>
      </c>
      <c r="V677" s="40">
        <f t="shared" si="1"/>
        <v>0</v>
      </c>
      <c r="W677" s="40" t="str">
        <f t="array" ref="W677">INDEX($B$20:$B$49,MATCH(0,COUNTIF($U$19:U676,$C$20:$C$700),0))</f>
        <v/>
      </c>
      <c r="X677" s="40">
        <f t="shared" si="2"/>
        <v>0</v>
      </c>
      <c r="Y677" s="155"/>
      <c r="Z677" s="40" t="str">
        <f t="array" ref="Z677">INDEX($D$20:$D$700,MATCH(0,COUNTIF($Z$19:Z676,$D$20:$D$700),0))</f>
        <v/>
      </c>
      <c r="AA677" s="40">
        <f t="shared" si="3"/>
        <v>0</v>
      </c>
      <c r="AB677" s="40" t="str">
        <f t="array" ref="AB677">INDEX($B$20:$B$49,MATCH(0,COUNTIF($Z$19:Z676,$D$20:$D$700),0))</f>
        <v/>
      </c>
      <c r="AC677" s="40">
        <f t="shared" si="4"/>
        <v>0</v>
      </c>
    </row>
    <row r="678" ht="15.75" customHeight="1">
      <c r="B678" s="170"/>
      <c r="C678" s="170"/>
      <c r="D678" s="163"/>
      <c r="F678" s="92"/>
      <c r="U678" s="40" t="str">
        <f t="array" ref="U678">INDEX($C$20:$C$700,MATCH(0,COUNTIF($U$19:U677,$C$20:$C$700),0))</f>
        <v/>
      </c>
      <c r="V678" s="40">
        <f t="shared" si="1"/>
        <v>0</v>
      </c>
      <c r="W678" s="40" t="str">
        <f t="array" ref="W678">INDEX($B$20:$B$49,MATCH(0,COUNTIF($U$19:U677,$C$20:$C$700),0))</f>
        <v/>
      </c>
      <c r="X678" s="40">
        <f t="shared" si="2"/>
        <v>0</v>
      </c>
      <c r="Y678" s="155"/>
      <c r="Z678" s="40" t="str">
        <f t="array" ref="Z678">INDEX($D$20:$D$700,MATCH(0,COUNTIF($Z$19:Z677,$D$20:$D$700),0))</f>
        <v/>
      </c>
      <c r="AA678" s="40">
        <f t="shared" si="3"/>
        <v>0</v>
      </c>
      <c r="AB678" s="40" t="str">
        <f t="array" ref="AB678">INDEX($B$20:$B$49,MATCH(0,COUNTIF($Z$19:Z677,$D$20:$D$700),0))</f>
        <v/>
      </c>
      <c r="AC678" s="40">
        <f t="shared" si="4"/>
        <v>0</v>
      </c>
    </row>
    <row r="679" ht="15.75" customHeight="1">
      <c r="B679" s="170"/>
      <c r="C679" s="170"/>
      <c r="D679" s="163"/>
      <c r="F679" s="92"/>
      <c r="U679" s="40" t="str">
        <f t="array" ref="U679">INDEX($C$20:$C$700,MATCH(0,COUNTIF($U$19:U678,$C$20:$C$700),0))</f>
        <v/>
      </c>
      <c r="V679" s="40">
        <f t="shared" si="1"/>
        <v>0</v>
      </c>
      <c r="W679" s="40" t="str">
        <f t="array" ref="W679">INDEX($B$20:$B$49,MATCH(0,COUNTIF($U$19:U678,$C$20:$C$700),0))</f>
        <v/>
      </c>
      <c r="X679" s="40">
        <f t="shared" si="2"/>
        <v>0</v>
      </c>
      <c r="Y679" s="155"/>
      <c r="Z679" s="40" t="str">
        <f t="array" ref="Z679">INDEX($D$20:$D$700,MATCH(0,COUNTIF($Z$19:Z678,$D$20:$D$700),0))</f>
        <v/>
      </c>
      <c r="AA679" s="40">
        <f t="shared" si="3"/>
        <v>0</v>
      </c>
      <c r="AB679" s="40" t="str">
        <f t="array" ref="AB679">INDEX($B$20:$B$49,MATCH(0,COUNTIF($Z$19:Z678,$D$20:$D$700),0))</f>
        <v/>
      </c>
      <c r="AC679" s="40">
        <f t="shared" si="4"/>
        <v>0</v>
      </c>
    </row>
    <row r="680" ht="15.75" customHeight="1">
      <c r="B680" s="170"/>
      <c r="C680" s="170"/>
      <c r="D680" s="163"/>
      <c r="F680" s="92"/>
      <c r="U680" s="40" t="str">
        <f t="array" ref="U680">INDEX($C$20:$C$700,MATCH(0,COUNTIF($U$19:U679,$C$20:$C$700),0))</f>
        <v/>
      </c>
      <c r="V680" s="40">
        <f t="shared" si="1"/>
        <v>0</v>
      </c>
      <c r="W680" s="40" t="str">
        <f t="array" ref="W680">INDEX($B$20:$B$49,MATCH(0,COUNTIF($U$19:U679,$C$20:$C$700),0))</f>
        <v/>
      </c>
      <c r="X680" s="40">
        <f t="shared" si="2"/>
        <v>0</v>
      </c>
      <c r="Y680" s="155"/>
      <c r="Z680" s="40" t="str">
        <f t="array" ref="Z680">INDEX($D$20:$D$700,MATCH(0,COUNTIF($Z$19:Z679,$D$20:$D$700),0))</f>
        <v/>
      </c>
      <c r="AA680" s="40">
        <f t="shared" si="3"/>
        <v>0</v>
      </c>
      <c r="AB680" s="40" t="str">
        <f t="array" ref="AB680">INDEX($B$20:$B$49,MATCH(0,COUNTIF($Z$19:Z679,$D$20:$D$700),0))</f>
        <v/>
      </c>
      <c r="AC680" s="40">
        <f t="shared" si="4"/>
        <v>0</v>
      </c>
    </row>
    <row r="681" ht="15.75" customHeight="1">
      <c r="B681" s="170"/>
      <c r="C681" s="170"/>
      <c r="D681" s="163"/>
      <c r="F681" s="92"/>
      <c r="U681" s="40" t="str">
        <f t="array" ref="U681">INDEX($C$20:$C$700,MATCH(0,COUNTIF($U$19:U680,$C$20:$C$700),0))</f>
        <v/>
      </c>
      <c r="V681" s="40">
        <f t="shared" si="1"/>
        <v>0</v>
      </c>
      <c r="W681" s="40" t="str">
        <f t="array" ref="W681">INDEX($B$20:$B$49,MATCH(0,COUNTIF($U$19:U680,$C$20:$C$700),0))</f>
        <v/>
      </c>
      <c r="X681" s="40">
        <f t="shared" si="2"/>
        <v>0</v>
      </c>
      <c r="Y681" s="155"/>
      <c r="Z681" s="40" t="str">
        <f t="array" ref="Z681">INDEX($D$20:$D$700,MATCH(0,COUNTIF($Z$19:Z680,$D$20:$D$700),0))</f>
        <v/>
      </c>
      <c r="AA681" s="40">
        <f t="shared" si="3"/>
        <v>0</v>
      </c>
      <c r="AB681" s="40" t="str">
        <f t="array" ref="AB681">INDEX($B$20:$B$49,MATCH(0,COUNTIF($Z$19:Z680,$D$20:$D$700),0))</f>
        <v/>
      </c>
      <c r="AC681" s="40">
        <f t="shared" si="4"/>
        <v>0</v>
      </c>
    </row>
    <row r="682" ht="15.75" customHeight="1">
      <c r="B682" s="170"/>
      <c r="C682" s="170"/>
      <c r="D682" s="163"/>
      <c r="F682" s="92"/>
      <c r="U682" s="40" t="str">
        <f t="array" ref="U682">INDEX($C$20:$C$700,MATCH(0,COUNTIF($U$19:U681,$C$20:$C$700),0))</f>
        <v/>
      </c>
      <c r="V682" s="40">
        <f t="shared" si="1"/>
        <v>0</v>
      </c>
      <c r="W682" s="40" t="str">
        <f t="array" ref="W682">INDEX($B$20:$B$49,MATCH(0,COUNTIF($U$19:U681,$C$20:$C$700),0))</f>
        <v/>
      </c>
      <c r="X682" s="40">
        <f t="shared" si="2"/>
        <v>0</v>
      </c>
      <c r="Y682" s="155"/>
      <c r="Z682" s="40" t="str">
        <f t="array" ref="Z682">INDEX($D$20:$D$700,MATCH(0,COUNTIF($Z$19:Z681,$D$20:$D$700),0))</f>
        <v/>
      </c>
      <c r="AA682" s="40">
        <f t="shared" si="3"/>
        <v>0</v>
      </c>
      <c r="AB682" s="40" t="str">
        <f t="array" ref="AB682">INDEX($B$20:$B$49,MATCH(0,COUNTIF($Z$19:Z681,$D$20:$D$700),0))</f>
        <v/>
      </c>
      <c r="AC682" s="40">
        <f t="shared" si="4"/>
        <v>0</v>
      </c>
    </row>
    <row r="683" ht="15.75" customHeight="1">
      <c r="B683" s="170"/>
      <c r="C683" s="170"/>
      <c r="D683" s="163"/>
      <c r="F683" s="92"/>
      <c r="U683" s="40" t="str">
        <f t="array" ref="U683">INDEX($C$20:$C$700,MATCH(0,COUNTIF($U$19:U682,$C$20:$C$700),0))</f>
        <v/>
      </c>
      <c r="V683" s="40">
        <f t="shared" si="1"/>
        <v>0</v>
      </c>
      <c r="W683" s="40" t="str">
        <f t="array" ref="W683">INDEX($B$20:$B$49,MATCH(0,COUNTIF($U$19:U682,$C$20:$C$700),0))</f>
        <v/>
      </c>
      <c r="X683" s="40">
        <f t="shared" si="2"/>
        <v>0</v>
      </c>
      <c r="Y683" s="155"/>
      <c r="Z683" s="40" t="str">
        <f t="array" ref="Z683">INDEX($D$20:$D$700,MATCH(0,COUNTIF($Z$19:Z682,$D$20:$D$700),0))</f>
        <v/>
      </c>
      <c r="AA683" s="40">
        <f t="shared" si="3"/>
        <v>0</v>
      </c>
      <c r="AB683" s="40" t="str">
        <f t="array" ref="AB683">INDEX($B$20:$B$49,MATCH(0,COUNTIF($Z$19:Z682,$D$20:$D$700),0))</f>
        <v/>
      </c>
      <c r="AC683" s="40">
        <f t="shared" si="4"/>
        <v>0</v>
      </c>
    </row>
    <row r="684" ht="15.75" customHeight="1">
      <c r="B684" s="170"/>
      <c r="C684" s="170"/>
      <c r="D684" s="163"/>
      <c r="F684" s="92"/>
      <c r="U684" s="40" t="str">
        <f t="array" ref="U684">INDEX($C$20:$C$700,MATCH(0,COUNTIF($U$19:U683,$C$20:$C$700),0))</f>
        <v/>
      </c>
      <c r="V684" s="40">
        <f t="shared" si="1"/>
        <v>0</v>
      </c>
      <c r="W684" s="40" t="str">
        <f t="array" ref="W684">INDEX($B$20:$B$49,MATCH(0,COUNTIF($U$19:U683,$C$20:$C$700),0))</f>
        <v/>
      </c>
      <c r="X684" s="40">
        <f t="shared" si="2"/>
        <v>0</v>
      </c>
      <c r="Y684" s="155"/>
      <c r="Z684" s="40" t="str">
        <f t="array" ref="Z684">INDEX($D$20:$D$700,MATCH(0,COUNTIF($Z$19:Z683,$D$20:$D$700),0))</f>
        <v/>
      </c>
      <c r="AA684" s="40">
        <f t="shared" si="3"/>
        <v>0</v>
      </c>
      <c r="AB684" s="40" t="str">
        <f t="array" ref="AB684">INDEX($B$20:$B$49,MATCH(0,COUNTIF($Z$19:Z683,$D$20:$D$700),0))</f>
        <v/>
      </c>
      <c r="AC684" s="40">
        <f t="shared" si="4"/>
        <v>0</v>
      </c>
    </row>
    <row r="685" ht="15.75" customHeight="1">
      <c r="B685" s="170"/>
      <c r="C685" s="170"/>
      <c r="D685" s="163"/>
      <c r="F685" s="92"/>
      <c r="U685" s="40" t="str">
        <f t="array" ref="U685">INDEX($C$20:$C$700,MATCH(0,COUNTIF($U$19:U684,$C$20:$C$700),0))</f>
        <v/>
      </c>
      <c r="V685" s="40">
        <f t="shared" si="1"/>
        <v>0</v>
      </c>
      <c r="W685" s="40" t="str">
        <f t="array" ref="W685">INDEX($B$20:$B$49,MATCH(0,COUNTIF($U$19:U684,$C$20:$C$700),0))</f>
        <v/>
      </c>
      <c r="X685" s="40">
        <f t="shared" si="2"/>
        <v>0</v>
      </c>
      <c r="Y685" s="155"/>
      <c r="Z685" s="40" t="str">
        <f t="array" ref="Z685">INDEX($D$20:$D$700,MATCH(0,COUNTIF($Z$19:Z684,$D$20:$D$700),0))</f>
        <v/>
      </c>
      <c r="AA685" s="40">
        <f t="shared" si="3"/>
        <v>0</v>
      </c>
      <c r="AB685" s="40" t="str">
        <f t="array" ref="AB685">INDEX($B$20:$B$49,MATCH(0,COUNTIF($Z$19:Z684,$D$20:$D$700),0))</f>
        <v/>
      </c>
      <c r="AC685" s="40">
        <f t="shared" si="4"/>
        <v>0</v>
      </c>
    </row>
    <row r="686" ht="15.75" customHeight="1">
      <c r="B686" s="170"/>
      <c r="C686" s="170"/>
      <c r="D686" s="163"/>
      <c r="F686" s="92"/>
      <c r="U686" s="40" t="str">
        <f t="array" ref="U686">INDEX($C$20:$C$700,MATCH(0,COUNTIF($U$19:U685,$C$20:$C$700),0))</f>
        <v/>
      </c>
      <c r="V686" s="40">
        <f t="shared" si="1"/>
        <v>0</v>
      </c>
      <c r="W686" s="40" t="str">
        <f t="array" ref="W686">INDEX($B$20:$B$49,MATCH(0,COUNTIF($U$19:U685,$C$20:$C$700),0))</f>
        <v/>
      </c>
      <c r="X686" s="40">
        <f t="shared" si="2"/>
        <v>0</v>
      </c>
      <c r="Y686" s="155"/>
      <c r="Z686" s="40" t="str">
        <f t="array" ref="Z686">INDEX($D$20:$D$700,MATCH(0,COUNTIF($Z$19:Z685,$D$20:$D$700),0))</f>
        <v/>
      </c>
      <c r="AA686" s="40">
        <f t="shared" si="3"/>
        <v>0</v>
      </c>
      <c r="AB686" s="40" t="str">
        <f t="array" ref="AB686">INDEX($B$20:$B$49,MATCH(0,COUNTIF($Z$19:Z685,$D$20:$D$700),0))</f>
        <v/>
      </c>
      <c r="AC686" s="40">
        <f t="shared" si="4"/>
        <v>0</v>
      </c>
    </row>
    <row r="687" ht="15.75" customHeight="1">
      <c r="B687" s="170"/>
      <c r="C687" s="170"/>
      <c r="D687" s="163"/>
      <c r="F687" s="92"/>
      <c r="U687" s="40" t="str">
        <f t="array" ref="U687">INDEX($C$20:$C$700,MATCH(0,COUNTIF($U$19:U686,$C$20:$C$700),0))</f>
        <v/>
      </c>
      <c r="V687" s="40">
        <f t="shared" si="1"/>
        <v>0</v>
      </c>
      <c r="W687" s="40" t="str">
        <f t="array" ref="W687">INDEX($B$20:$B$49,MATCH(0,COUNTIF($U$19:U686,$C$20:$C$700),0))</f>
        <v/>
      </c>
      <c r="X687" s="40">
        <f t="shared" si="2"/>
        <v>0</v>
      </c>
      <c r="Y687" s="155"/>
      <c r="Z687" s="40" t="str">
        <f t="array" ref="Z687">INDEX($D$20:$D$700,MATCH(0,COUNTIF($Z$19:Z686,$D$20:$D$700),0))</f>
        <v/>
      </c>
      <c r="AA687" s="40">
        <f t="shared" si="3"/>
        <v>0</v>
      </c>
      <c r="AB687" s="40" t="str">
        <f t="array" ref="AB687">INDEX($B$20:$B$49,MATCH(0,COUNTIF($Z$19:Z686,$D$20:$D$700),0))</f>
        <v/>
      </c>
      <c r="AC687" s="40">
        <f t="shared" si="4"/>
        <v>0</v>
      </c>
    </row>
    <row r="688" ht="15.75" customHeight="1">
      <c r="B688" s="170"/>
      <c r="C688" s="170"/>
      <c r="D688" s="163"/>
      <c r="F688" s="92"/>
      <c r="U688" s="40" t="str">
        <f t="array" ref="U688">INDEX($C$20:$C$700,MATCH(0,COUNTIF($U$19:U687,$C$20:$C$700),0))</f>
        <v/>
      </c>
      <c r="V688" s="40">
        <f t="shared" si="1"/>
        <v>0</v>
      </c>
      <c r="W688" s="40" t="str">
        <f t="array" ref="W688">INDEX($B$20:$B$49,MATCH(0,COUNTIF($U$19:U687,$C$20:$C$700),0))</f>
        <v/>
      </c>
      <c r="X688" s="40">
        <f t="shared" si="2"/>
        <v>0</v>
      </c>
      <c r="Y688" s="155"/>
      <c r="Z688" s="40" t="str">
        <f t="array" ref="Z688">INDEX($D$20:$D$700,MATCH(0,COUNTIF($Z$19:Z687,$D$20:$D$700),0))</f>
        <v/>
      </c>
      <c r="AA688" s="40">
        <f t="shared" si="3"/>
        <v>0</v>
      </c>
      <c r="AB688" s="40" t="str">
        <f t="array" ref="AB688">INDEX($B$20:$B$49,MATCH(0,COUNTIF($Z$19:Z687,$D$20:$D$700),0))</f>
        <v/>
      </c>
      <c r="AC688" s="40">
        <f t="shared" si="4"/>
        <v>0</v>
      </c>
    </row>
    <row r="689" ht="15.75" customHeight="1">
      <c r="B689" s="170"/>
      <c r="C689" s="170"/>
      <c r="D689" s="163"/>
      <c r="F689" s="92"/>
      <c r="U689" s="40" t="str">
        <f t="array" ref="U689">INDEX($C$20:$C$700,MATCH(0,COUNTIF($U$19:U688,$C$20:$C$700),0))</f>
        <v/>
      </c>
      <c r="V689" s="40">
        <f t="shared" si="1"/>
        <v>0</v>
      </c>
      <c r="W689" s="40" t="str">
        <f t="array" ref="W689">INDEX($B$20:$B$49,MATCH(0,COUNTIF($U$19:U688,$C$20:$C$700),0))</f>
        <v/>
      </c>
      <c r="X689" s="40">
        <f t="shared" si="2"/>
        <v>0</v>
      </c>
      <c r="Y689" s="155"/>
      <c r="Z689" s="40" t="str">
        <f t="array" ref="Z689">INDEX($D$20:$D$700,MATCH(0,COUNTIF($Z$19:Z688,$D$20:$D$700),0))</f>
        <v/>
      </c>
      <c r="AA689" s="40">
        <f t="shared" si="3"/>
        <v>0</v>
      </c>
      <c r="AB689" s="40" t="str">
        <f t="array" ref="AB689">INDEX($B$20:$B$49,MATCH(0,COUNTIF($Z$19:Z688,$D$20:$D$700),0))</f>
        <v/>
      </c>
      <c r="AC689" s="40">
        <f t="shared" si="4"/>
        <v>0</v>
      </c>
    </row>
    <row r="690" ht="15.75" customHeight="1">
      <c r="B690" s="170"/>
      <c r="C690" s="170"/>
      <c r="D690" s="163"/>
      <c r="F690" s="92"/>
      <c r="U690" s="40" t="str">
        <f t="array" ref="U690">INDEX($C$20:$C$700,MATCH(0,COUNTIF($U$19:U689,$C$20:$C$700),0))</f>
        <v/>
      </c>
      <c r="V690" s="40">
        <f t="shared" si="1"/>
        <v>0</v>
      </c>
      <c r="W690" s="40" t="str">
        <f t="array" ref="W690">INDEX($B$20:$B$49,MATCH(0,COUNTIF($U$19:U689,$C$20:$C$700),0))</f>
        <v/>
      </c>
      <c r="X690" s="40">
        <f t="shared" si="2"/>
        <v>0</v>
      </c>
      <c r="Y690" s="155"/>
      <c r="Z690" s="40" t="str">
        <f t="array" ref="Z690">INDEX($D$20:$D$700,MATCH(0,COUNTIF($Z$19:Z689,$D$20:$D$700),0))</f>
        <v/>
      </c>
      <c r="AA690" s="40">
        <f t="shared" si="3"/>
        <v>0</v>
      </c>
      <c r="AB690" s="40" t="str">
        <f t="array" ref="AB690">INDEX($B$20:$B$49,MATCH(0,COUNTIF($Z$19:Z689,$D$20:$D$700),0))</f>
        <v/>
      </c>
      <c r="AC690" s="40">
        <f t="shared" si="4"/>
        <v>0</v>
      </c>
    </row>
    <row r="691" ht="15.75" customHeight="1">
      <c r="B691" s="170"/>
      <c r="C691" s="170"/>
      <c r="D691" s="163"/>
      <c r="F691" s="92"/>
      <c r="U691" s="40" t="str">
        <f t="array" ref="U691">INDEX($C$20:$C$700,MATCH(0,COUNTIF($U$19:U690,$C$20:$C$700),0))</f>
        <v/>
      </c>
      <c r="V691" s="40">
        <f t="shared" si="1"/>
        <v>0</v>
      </c>
      <c r="W691" s="40" t="str">
        <f t="array" ref="W691">INDEX($B$20:$B$49,MATCH(0,COUNTIF($U$19:U690,$C$20:$C$700),0))</f>
        <v/>
      </c>
      <c r="X691" s="40">
        <f t="shared" si="2"/>
        <v>0</v>
      </c>
      <c r="Y691" s="155"/>
      <c r="Z691" s="40" t="str">
        <f t="array" ref="Z691">INDEX($D$20:$D$700,MATCH(0,COUNTIF($Z$19:Z690,$D$20:$D$700),0))</f>
        <v/>
      </c>
      <c r="AA691" s="40">
        <f t="shared" si="3"/>
        <v>0</v>
      </c>
      <c r="AB691" s="40" t="str">
        <f t="array" ref="AB691">INDEX($B$20:$B$49,MATCH(0,COUNTIF($Z$19:Z690,$D$20:$D$700),0))</f>
        <v/>
      </c>
      <c r="AC691" s="40">
        <f t="shared" si="4"/>
        <v>0</v>
      </c>
    </row>
    <row r="692" ht="15.75" customHeight="1">
      <c r="B692" s="170"/>
      <c r="C692" s="170"/>
      <c r="D692" s="163"/>
      <c r="F692" s="92"/>
      <c r="U692" s="40" t="str">
        <f t="array" ref="U692">INDEX($C$20:$C$700,MATCH(0,COUNTIF($U$19:U691,$C$20:$C$700),0))</f>
        <v/>
      </c>
      <c r="V692" s="40">
        <f t="shared" si="1"/>
        <v>0</v>
      </c>
      <c r="W692" s="40" t="str">
        <f t="array" ref="W692">INDEX($B$20:$B$49,MATCH(0,COUNTIF($U$19:U691,$C$20:$C$700),0))</f>
        <v/>
      </c>
      <c r="X692" s="40">
        <f t="shared" si="2"/>
        <v>0</v>
      </c>
      <c r="Y692" s="155"/>
      <c r="Z692" s="40" t="str">
        <f t="array" ref="Z692">INDEX($D$20:$D$700,MATCH(0,COUNTIF($Z$19:Z691,$D$20:$D$700),0))</f>
        <v/>
      </c>
      <c r="AA692" s="40">
        <f t="shared" si="3"/>
        <v>0</v>
      </c>
      <c r="AB692" s="40" t="str">
        <f t="array" ref="AB692">INDEX($B$20:$B$49,MATCH(0,COUNTIF($Z$19:Z691,$D$20:$D$700),0))</f>
        <v/>
      </c>
      <c r="AC692" s="40">
        <f t="shared" si="4"/>
        <v>0</v>
      </c>
    </row>
    <row r="693" ht="15.75" customHeight="1">
      <c r="B693" s="170"/>
      <c r="C693" s="170"/>
      <c r="D693" s="163"/>
      <c r="F693" s="92"/>
      <c r="U693" s="40" t="str">
        <f t="array" ref="U693">INDEX($C$20:$C$700,MATCH(0,COUNTIF($U$19:U692,$C$20:$C$700),0))</f>
        <v/>
      </c>
      <c r="V693" s="40">
        <f t="shared" si="1"/>
        <v>0</v>
      </c>
      <c r="W693" s="40" t="str">
        <f t="array" ref="W693">INDEX($B$20:$B$49,MATCH(0,COUNTIF($U$19:U692,$C$20:$C$700),0))</f>
        <v/>
      </c>
      <c r="X693" s="40">
        <f t="shared" si="2"/>
        <v>0</v>
      </c>
      <c r="Y693" s="155"/>
      <c r="Z693" s="40" t="str">
        <f t="array" ref="Z693">INDEX($D$20:$D$700,MATCH(0,COUNTIF($Z$19:Z692,$D$20:$D$700),0))</f>
        <v/>
      </c>
      <c r="AA693" s="40">
        <f t="shared" si="3"/>
        <v>0</v>
      </c>
      <c r="AB693" s="40" t="str">
        <f t="array" ref="AB693">INDEX($B$20:$B$49,MATCH(0,COUNTIF($Z$19:Z692,$D$20:$D$700),0))</f>
        <v/>
      </c>
      <c r="AC693" s="40">
        <f t="shared" si="4"/>
        <v>0</v>
      </c>
    </row>
    <row r="694" ht="15.75" customHeight="1">
      <c r="B694" s="170"/>
      <c r="C694" s="170"/>
      <c r="D694" s="163"/>
      <c r="F694" s="92"/>
      <c r="U694" s="40" t="str">
        <f t="array" ref="U694">INDEX($C$20:$C$700,MATCH(0,COUNTIF($U$19:U693,$C$20:$C$700),0))</f>
        <v/>
      </c>
      <c r="V694" s="40">
        <f t="shared" si="1"/>
        <v>0</v>
      </c>
      <c r="W694" s="40" t="str">
        <f t="array" ref="W694">INDEX($B$20:$B$49,MATCH(0,COUNTIF($U$19:U693,$C$20:$C$700),0))</f>
        <v/>
      </c>
      <c r="X694" s="40">
        <f t="shared" si="2"/>
        <v>0</v>
      </c>
      <c r="Y694" s="155"/>
      <c r="Z694" s="40" t="str">
        <f t="array" ref="Z694">INDEX($D$20:$D$700,MATCH(0,COUNTIF($Z$19:Z693,$D$20:$D$700),0))</f>
        <v/>
      </c>
      <c r="AA694" s="40">
        <f t="shared" si="3"/>
        <v>0</v>
      </c>
      <c r="AB694" s="40" t="str">
        <f t="array" ref="AB694">INDEX($B$20:$B$49,MATCH(0,COUNTIF($Z$19:Z693,$D$20:$D$700),0))</f>
        <v/>
      </c>
      <c r="AC694" s="40">
        <f t="shared" si="4"/>
        <v>0</v>
      </c>
    </row>
    <row r="695" ht="15.75" customHeight="1">
      <c r="B695" s="170"/>
      <c r="C695" s="170"/>
      <c r="D695" s="163"/>
      <c r="F695" s="92"/>
      <c r="U695" s="40" t="str">
        <f t="array" ref="U695">INDEX($C$20:$C$700,MATCH(0,COUNTIF($U$19:U694,$C$20:$C$700),0))</f>
        <v/>
      </c>
      <c r="V695" s="40">
        <f t="shared" si="1"/>
        <v>0</v>
      </c>
      <c r="W695" s="40" t="str">
        <f t="array" ref="W695">INDEX($B$20:$B$49,MATCH(0,COUNTIF($U$19:U694,$C$20:$C$700),0))</f>
        <v/>
      </c>
      <c r="X695" s="40">
        <f t="shared" si="2"/>
        <v>0</v>
      </c>
      <c r="Y695" s="155"/>
      <c r="Z695" s="40" t="str">
        <f t="array" ref="Z695">INDEX($D$20:$D$700,MATCH(0,COUNTIF($Z$19:Z694,$D$20:$D$700),0))</f>
        <v/>
      </c>
      <c r="AA695" s="40">
        <f t="shared" si="3"/>
        <v>0</v>
      </c>
      <c r="AB695" s="40" t="str">
        <f t="array" ref="AB695">INDEX($B$20:$B$49,MATCH(0,COUNTIF($Z$19:Z694,$D$20:$D$700),0))</f>
        <v/>
      </c>
      <c r="AC695" s="40">
        <f t="shared" si="4"/>
        <v>0</v>
      </c>
    </row>
    <row r="696" ht="15.75" customHeight="1">
      <c r="B696" s="170"/>
      <c r="C696" s="170"/>
      <c r="D696" s="163"/>
      <c r="F696" s="92"/>
      <c r="U696" s="40" t="str">
        <f t="array" ref="U696">INDEX($C$20:$C$700,MATCH(0,COUNTIF($U$19:U695,$C$20:$C$700),0))</f>
        <v/>
      </c>
      <c r="V696" s="40">
        <f t="shared" si="1"/>
        <v>0</v>
      </c>
      <c r="W696" s="40" t="str">
        <f t="array" ref="W696">INDEX($B$20:$B$49,MATCH(0,COUNTIF($U$19:U695,$C$20:$C$700),0))</f>
        <v/>
      </c>
      <c r="X696" s="40">
        <f t="shared" si="2"/>
        <v>0</v>
      </c>
      <c r="Y696" s="155"/>
      <c r="Z696" s="40" t="str">
        <f t="array" ref="Z696">INDEX($D$20:$D$700,MATCH(0,COUNTIF($Z$19:Z695,$D$20:$D$700),0))</f>
        <v/>
      </c>
      <c r="AA696" s="40">
        <f t="shared" si="3"/>
        <v>0</v>
      </c>
      <c r="AB696" s="40" t="str">
        <f t="array" ref="AB696">INDEX($B$20:$B$49,MATCH(0,COUNTIF($Z$19:Z695,$D$20:$D$700),0))</f>
        <v/>
      </c>
      <c r="AC696" s="40">
        <f t="shared" si="4"/>
        <v>0</v>
      </c>
    </row>
    <row r="697" ht="15.75" customHeight="1">
      <c r="B697" s="170"/>
      <c r="C697" s="170"/>
      <c r="D697" s="163"/>
      <c r="F697" s="92"/>
      <c r="U697" s="40" t="str">
        <f t="array" ref="U697">INDEX($C$20:$C$700,MATCH(0,COUNTIF($U$19:U696,$C$20:$C$700),0))</f>
        <v/>
      </c>
      <c r="V697" s="40">
        <f t="shared" si="1"/>
        <v>0</v>
      </c>
      <c r="W697" s="40" t="str">
        <f t="array" ref="W697">INDEX($B$20:$B$49,MATCH(0,COUNTIF($U$19:U696,$C$20:$C$700),0))</f>
        <v/>
      </c>
      <c r="X697" s="40">
        <f t="shared" si="2"/>
        <v>0</v>
      </c>
      <c r="Y697" s="155"/>
      <c r="Z697" s="40" t="str">
        <f t="array" ref="Z697">INDEX($D$20:$D$700,MATCH(0,COUNTIF($Z$19:Z696,$D$20:$D$700),0))</f>
        <v/>
      </c>
      <c r="AA697" s="40">
        <f t="shared" si="3"/>
        <v>0</v>
      </c>
      <c r="AB697" s="40" t="str">
        <f t="array" ref="AB697">INDEX($B$20:$B$49,MATCH(0,COUNTIF($Z$19:Z696,$D$20:$D$700),0))</f>
        <v/>
      </c>
      <c r="AC697" s="40">
        <f t="shared" si="4"/>
        <v>0</v>
      </c>
    </row>
    <row r="698" ht="15.75" customHeight="1">
      <c r="B698" s="170"/>
      <c r="C698" s="170"/>
      <c r="D698" s="163"/>
      <c r="F698" s="92"/>
      <c r="U698" s="40" t="str">
        <f t="array" ref="U698">INDEX($C$20:$C$700,MATCH(0,COUNTIF($U$19:U697,$C$20:$C$700),0))</f>
        <v/>
      </c>
      <c r="V698" s="40">
        <f t="shared" si="1"/>
        <v>0</v>
      </c>
      <c r="W698" s="40" t="str">
        <f t="array" ref="W698">INDEX($B$20:$B$49,MATCH(0,COUNTIF($U$19:U697,$C$20:$C$700),0))</f>
        <v/>
      </c>
      <c r="X698" s="40">
        <f t="shared" si="2"/>
        <v>0</v>
      </c>
      <c r="Y698" s="155"/>
      <c r="Z698" s="40" t="str">
        <f t="array" ref="Z698">INDEX($D$20:$D$700,MATCH(0,COUNTIF($Z$19:Z697,$D$20:$D$700),0))</f>
        <v/>
      </c>
      <c r="AA698" s="40">
        <f t="shared" si="3"/>
        <v>0</v>
      </c>
      <c r="AB698" s="40" t="str">
        <f t="array" ref="AB698">INDEX($B$20:$B$49,MATCH(0,COUNTIF($Z$19:Z697,$D$20:$D$700),0))</f>
        <v/>
      </c>
      <c r="AC698" s="40">
        <f t="shared" si="4"/>
        <v>0</v>
      </c>
    </row>
    <row r="699" ht="15.75" customHeight="1">
      <c r="B699" s="170"/>
      <c r="C699" s="170"/>
      <c r="D699" s="163"/>
      <c r="F699" s="92"/>
      <c r="U699" s="40" t="str">
        <f t="array" ref="U699">INDEX($C$20:$C$700,MATCH(0,COUNTIF($U$19:U698,$C$20:$C$700),0))</f>
        <v/>
      </c>
      <c r="V699" s="40">
        <f t="shared" si="1"/>
        <v>0</v>
      </c>
      <c r="W699" s="40" t="str">
        <f t="array" ref="W699">INDEX($B$20:$B$49,MATCH(0,COUNTIF($U$19:U698,$C$20:$C$700),0))</f>
        <v/>
      </c>
      <c r="X699" s="40">
        <f t="shared" si="2"/>
        <v>0</v>
      </c>
      <c r="Y699" s="155"/>
      <c r="Z699" s="40" t="str">
        <f t="array" ref="Z699">INDEX($D$20:$D$700,MATCH(0,COUNTIF($Z$19:Z698,$D$20:$D$700),0))</f>
        <v/>
      </c>
      <c r="AA699" s="40">
        <f t="shared" si="3"/>
        <v>0</v>
      </c>
      <c r="AB699" s="40" t="str">
        <f t="array" ref="AB699">INDEX($B$20:$B$49,MATCH(0,COUNTIF($Z$19:Z698,$D$20:$D$700),0))</f>
        <v/>
      </c>
      <c r="AC699" s="40">
        <f t="shared" si="4"/>
        <v>0</v>
      </c>
    </row>
    <row r="700" ht="15.75" customHeight="1">
      <c r="B700" s="170"/>
      <c r="C700" s="170"/>
      <c r="D700" s="163"/>
      <c r="F700" s="92"/>
      <c r="U700" s="40" t="str">
        <f t="array" ref="U700">INDEX($C$20:$C$700,MATCH(0,COUNTIF($U$19:U699,$C$20:$C$700),0))</f>
        <v/>
      </c>
      <c r="V700" s="40">
        <f t="shared" si="1"/>
        <v>0</v>
      </c>
      <c r="W700" s="40" t="str">
        <f t="array" ref="W700">INDEX($B$20:$B$49,MATCH(0,COUNTIF($U$19:U699,$C$20:$C$700),0))</f>
        <v/>
      </c>
      <c r="X700" s="40">
        <f t="shared" si="2"/>
        <v>0</v>
      </c>
      <c r="Y700" s="155"/>
      <c r="Z700" s="40" t="str">
        <f t="array" ref="Z700">INDEX($D$20:$D$700,MATCH(0,COUNTIF($Z$19:Z699,$D$20:$D$700),0))</f>
        <v/>
      </c>
      <c r="AA700" s="40">
        <f t="shared" si="3"/>
        <v>0</v>
      </c>
      <c r="AB700" s="40" t="str">
        <f t="array" ref="AB700">INDEX($B$20:$B$49,MATCH(0,COUNTIF($Z$19:Z699,$D$20:$D$700),0))</f>
        <v/>
      </c>
      <c r="AC700" s="40">
        <f t="shared" si="4"/>
        <v>0</v>
      </c>
    </row>
    <row r="701" ht="15.75" customHeight="1">
      <c r="D701" s="92"/>
      <c r="F701" s="92"/>
      <c r="U701" s="155"/>
      <c r="V701" s="155"/>
      <c r="W701" s="155"/>
      <c r="X701" s="155"/>
      <c r="Y701" s="155"/>
      <c r="Z701" s="155"/>
      <c r="AA701" s="155"/>
      <c r="AB701" s="155"/>
      <c r="AC701" s="155"/>
    </row>
    <row r="702" ht="15.75" customHeight="1">
      <c r="D702" s="92"/>
      <c r="F702" s="92"/>
      <c r="U702" s="155"/>
      <c r="V702" s="155"/>
      <c r="W702" s="155"/>
      <c r="X702" s="155"/>
      <c r="Y702" s="155"/>
      <c r="Z702" s="155"/>
      <c r="AA702" s="155"/>
      <c r="AB702" s="155"/>
      <c r="AC702" s="155"/>
    </row>
    <row r="703" ht="15.75" customHeight="1">
      <c r="D703" s="92"/>
      <c r="F703" s="92"/>
      <c r="U703" s="155"/>
      <c r="V703" s="155"/>
      <c r="W703" s="155"/>
      <c r="X703" s="155"/>
      <c r="Y703" s="155"/>
      <c r="Z703" s="155"/>
      <c r="AA703" s="155"/>
      <c r="AB703" s="155"/>
      <c r="AC703" s="155"/>
    </row>
    <row r="704" ht="15.75" customHeight="1">
      <c r="D704" s="92"/>
      <c r="F704" s="92"/>
      <c r="U704" s="155"/>
      <c r="V704" s="155"/>
      <c r="W704" s="155"/>
      <c r="X704" s="155"/>
      <c r="Y704" s="155"/>
      <c r="Z704" s="155"/>
      <c r="AA704" s="155"/>
      <c r="AB704" s="155"/>
      <c r="AC704" s="155"/>
    </row>
    <row r="705" ht="15.75" customHeight="1">
      <c r="D705" s="92"/>
      <c r="F705" s="92"/>
      <c r="U705" s="155"/>
      <c r="V705" s="155"/>
      <c r="W705" s="155"/>
      <c r="X705" s="155"/>
      <c r="Y705" s="155"/>
      <c r="Z705" s="155"/>
      <c r="AA705" s="155"/>
      <c r="AB705" s="155"/>
      <c r="AC705" s="155"/>
    </row>
    <row r="706" ht="15.75" customHeight="1">
      <c r="D706" s="92"/>
      <c r="F706" s="92"/>
      <c r="U706" s="155"/>
      <c r="V706" s="155"/>
      <c r="W706" s="155"/>
      <c r="X706" s="155"/>
      <c r="Y706" s="155"/>
      <c r="Z706" s="155"/>
      <c r="AA706" s="155"/>
      <c r="AB706" s="155"/>
      <c r="AC706" s="155"/>
    </row>
    <row r="707" ht="15.75" customHeight="1">
      <c r="D707" s="92"/>
      <c r="F707" s="92"/>
      <c r="U707" s="155"/>
      <c r="V707" s="155"/>
      <c r="W707" s="155"/>
      <c r="X707" s="155"/>
      <c r="Y707" s="155"/>
      <c r="Z707" s="155"/>
      <c r="AA707" s="155"/>
      <c r="AB707" s="155"/>
      <c r="AC707" s="155"/>
    </row>
    <row r="708" ht="15.75" customHeight="1">
      <c r="D708" s="92"/>
      <c r="F708" s="92"/>
      <c r="U708" s="155"/>
      <c r="V708" s="155"/>
      <c r="W708" s="155"/>
      <c r="X708" s="155"/>
      <c r="Y708" s="155"/>
      <c r="Z708" s="155"/>
      <c r="AA708" s="155"/>
      <c r="AB708" s="155"/>
      <c r="AC708" s="155"/>
    </row>
    <row r="709" ht="15.75" customHeight="1">
      <c r="D709" s="92"/>
      <c r="F709" s="92"/>
      <c r="U709" s="155"/>
      <c r="V709" s="155"/>
      <c r="W709" s="155"/>
      <c r="X709" s="155"/>
      <c r="Y709" s="155"/>
      <c r="Z709" s="155"/>
      <c r="AA709" s="155"/>
      <c r="AB709" s="155"/>
      <c r="AC709" s="155"/>
    </row>
    <row r="710" ht="15.75" customHeight="1">
      <c r="D710" s="92"/>
      <c r="F710" s="92"/>
      <c r="U710" s="155"/>
      <c r="V710" s="155"/>
      <c r="W710" s="155"/>
      <c r="X710" s="155"/>
      <c r="Y710" s="155"/>
      <c r="Z710" s="155"/>
      <c r="AA710" s="155"/>
      <c r="AB710" s="155"/>
      <c r="AC710" s="155"/>
    </row>
    <row r="711" ht="15.75" customHeight="1">
      <c r="D711" s="92"/>
      <c r="F711" s="92"/>
      <c r="U711" s="155"/>
      <c r="V711" s="155"/>
      <c r="W711" s="155"/>
      <c r="X711" s="155"/>
      <c r="Y711" s="155"/>
      <c r="Z711" s="155"/>
      <c r="AA711" s="155"/>
      <c r="AB711" s="155"/>
      <c r="AC711" s="155"/>
    </row>
    <row r="712" ht="15.75" customHeight="1">
      <c r="D712" s="92"/>
      <c r="F712" s="92"/>
      <c r="U712" s="155"/>
      <c r="V712" s="155"/>
      <c r="W712" s="155"/>
      <c r="X712" s="155"/>
      <c r="Y712" s="155"/>
      <c r="Z712" s="155"/>
      <c r="AA712" s="155"/>
      <c r="AB712" s="155"/>
      <c r="AC712" s="155"/>
    </row>
    <row r="713" ht="15.75" customHeight="1">
      <c r="D713" s="92"/>
      <c r="F713" s="92"/>
      <c r="U713" s="155"/>
      <c r="V713" s="155"/>
      <c r="W713" s="155"/>
      <c r="X713" s="155"/>
      <c r="Y713" s="155"/>
      <c r="Z713" s="155"/>
      <c r="AA713" s="155"/>
      <c r="AB713" s="155"/>
      <c r="AC713" s="155"/>
    </row>
    <row r="714" ht="15.75" customHeight="1">
      <c r="D714" s="92"/>
      <c r="F714" s="92"/>
      <c r="U714" s="155"/>
      <c r="V714" s="155"/>
      <c r="W714" s="155"/>
      <c r="X714" s="155"/>
      <c r="Y714" s="155"/>
      <c r="Z714" s="155"/>
      <c r="AA714" s="155"/>
      <c r="AB714" s="155"/>
      <c r="AC714" s="155"/>
    </row>
    <row r="715" ht="15.75" customHeight="1">
      <c r="D715" s="92"/>
      <c r="F715" s="92"/>
      <c r="U715" s="155"/>
      <c r="V715" s="155"/>
      <c r="W715" s="155"/>
      <c r="X715" s="155"/>
      <c r="Y715" s="155"/>
      <c r="Z715" s="155"/>
      <c r="AA715" s="155"/>
      <c r="AB715" s="155"/>
      <c r="AC715" s="155"/>
    </row>
    <row r="716" ht="15.75" customHeight="1">
      <c r="D716" s="92"/>
      <c r="F716" s="92"/>
      <c r="U716" s="155"/>
      <c r="V716" s="155"/>
      <c r="W716" s="155"/>
      <c r="X716" s="155"/>
      <c r="Y716" s="155"/>
      <c r="Z716" s="155"/>
      <c r="AA716" s="155"/>
      <c r="AB716" s="155"/>
      <c r="AC716" s="155"/>
    </row>
    <row r="717" ht="15.75" customHeight="1">
      <c r="D717" s="92"/>
      <c r="F717" s="92"/>
      <c r="U717" s="155"/>
      <c r="V717" s="155"/>
      <c r="W717" s="155"/>
      <c r="X717" s="155"/>
      <c r="Y717" s="155"/>
      <c r="Z717" s="155"/>
      <c r="AA717" s="155"/>
      <c r="AB717" s="155"/>
      <c r="AC717" s="155"/>
    </row>
    <row r="718" ht="15.75" customHeight="1">
      <c r="D718" s="92"/>
      <c r="F718" s="92"/>
      <c r="U718" s="155"/>
      <c r="V718" s="155"/>
      <c r="W718" s="155"/>
      <c r="X718" s="155"/>
      <c r="Y718" s="155"/>
      <c r="Z718" s="155"/>
      <c r="AA718" s="155"/>
      <c r="AB718" s="155"/>
      <c r="AC718" s="155"/>
    </row>
    <row r="719" ht="15.75" customHeight="1">
      <c r="D719" s="92"/>
      <c r="F719" s="92"/>
      <c r="U719" s="155"/>
      <c r="V719" s="155"/>
      <c r="W719" s="155"/>
      <c r="X719" s="155"/>
      <c r="Y719" s="155"/>
      <c r="Z719" s="155"/>
      <c r="AA719" s="155"/>
      <c r="AB719" s="155"/>
      <c r="AC719" s="155"/>
    </row>
    <row r="720" ht="15.75" customHeight="1">
      <c r="D720" s="92"/>
      <c r="F720" s="92"/>
      <c r="U720" s="155"/>
      <c r="V720" s="155"/>
      <c r="W720" s="155"/>
      <c r="X720" s="155"/>
      <c r="Y720" s="155"/>
      <c r="Z720" s="155"/>
      <c r="AA720" s="155"/>
      <c r="AB720" s="155"/>
      <c r="AC720" s="155"/>
    </row>
    <row r="721" ht="15.75" customHeight="1">
      <c r="D721" s="92"/>
      <c r="F721" s="92"/>
      <c r="U721" s="155"/>
      <c r="V721" s="155"/>
      <c r="W721" s="155"/>
      <c r="X721" s="155"/>
      <c r="Y721" s="155"/>
      <c r="Z721" s="155"/>
      <c r="AA721" s="155"/>
      <c r="AB721" s="155"/>
      <c r="AC721" s="155"/>
    </row>
    <row r="722" ht="15.75" customHeight="1">
      <c r="D722" s="92"/>
      <c r="F722" s="92"/>
      <c r="U722" s="155"/>
      <c r="V722" s="155"/>
      <c r="W722" s="155"/>
      <c r="X722" s="155"/>
      <c r="Y722" s="155"/>
      <c r="Z722" s="155"/>
      <c r="AA722" s="155"/>
      <c r="AB722" s="155"/>
      <c r="AC722" s="155"/>
    </row>
    <row r="723" ht="15.75" customHeight="1">
      <c r="D723" s="92"/>
      <c r="F723" s="92"/>
      <c r="U723" s="155"/>
      <c r="V723" s="155"/>
      <c r="W723" s="155"/>
      <c r="X723" s="155"/>
      <c r="Y723" s="155"/>
      <c r="Z723" s="155"/>
      <c r="AA723" s="155"/>
      <c r="AB723" s="155"/>
      <c r="AC723" s="155"/>
    </row>
    <row r="724" ht="15.75" customHeight="1">
      <c r="D724" s="92"/>
      <c r="F724" s="92"/>
      <c r="U724" s="155"/>
      <c r="V724" s="155"/>
      <c r="W724" s="155"/>
      <c r="X724" s="155"/>
      <c r="Y724" s="155"/>
      <c r="Z724" s="155"/>
      <c r="AA724" s="155"/>
      <c r="AB724" s="155"/>
      <c r="AC724" s="155"/>
    </row>
    <row r="725" ht="15.75" customHeight="1">
      <c r="D725" s="92"/>
      <c r="F725" s="92"/>
      <c r="U725" s="155"/>
      <c r="V725" s="155"/>
      <c r="W725" s="155"/>
      <c r="X725" s="155"/>
      <c r="Y725" s="155"/>
      <c r="Z725" s="155"/>
      <c r="AA725" s="155"/>
      <c r="AB725" s="155"/>
      <c r="AC725" s="155"/>
    </row>
    <row r="726" ht="15.75" customHeight="1">
      <c r="D726" s="92"/>
      <c r="F726" s="92"/>
      <c r="U726" s="155"/>
      <c r="V726" s="155"/>
      <c r="W726" s="155"/>
      <c r="X726" s="155"/>
      <c r="Y726" s="155"/>
      <c r="Z726" s="155"/>
      <c r="AA726" s="155"/>
      <c r="AB726" s="155"/>
      <c r="AC726" s="155"/>
    </row>
    <row r="727" ht="15.75" customHeight="1">
      <c r="D727" s="92"/>
      <c r="F727" s="92"/>
      <c r="U727" s="155"/>
      <c r="V727" s="155"/>
      <c r="W727" s="155"/>
      <c r="X727" s="155"/>
      <c r="Y727" s="155"/>
      <c r="Z727" s="155"/>
      <c r="AA727" s="155"/>
      <c r="AB727" s="155"/>
      <c r="AC727" s="155"/>
    </row>
    <row r="728" ht="15.75" customHeight="1">
      <c r="D728" s="92"/>
      <c r="F728" s="92"/>
      <c r="U728" s="155"/>
      <c r="V728" s="155"/>
      <c r="W728" s="155"/>
      <c r="X728" s="155"/>
      <c r="Y728" s="155"/>
      <c r="Z728" s="155"/>
      <c r="AA728" s="155"/>
      <c r="AB728" s="155"/>
      <c r="AC728" s="155"/>
    </row>
    <row r="729" ht="15.75" customHeight="1">
      <c r="D729" s="92"/>
      <c r="F729" s="92"/>
      <c r="U729" s="155"/>
      <c r="V729" s="155"/>
      <c r="W729" s="155"/>
      <c r="X729" s="155"/>
      <c r="Y729" s="155"/>
      <c r="Z729" s="155"/>
      <c r="AA729" s="155"/>
      <c r="AB729" s="155"/>
      <c r="AC729" s="155"/>
    </row>
    <row r="730" ht="15.75" customHeight="1">
      <c r="D730" s="92"/>
      <c r="F730" s="92"/>
      <c r="U730" s="155"/>
      <c r="V730" s="155"/>
      <c r="W730" s="155"/>
      <c r="X730" s="155"/>
      <c r="Y730" s="155"/>
      <c r="Z730" s="155"/>
      <c r="AA730" s="155"/>
      <c r="AB730" s="155"/>
      <c r="AC730" s="155"/>
    </row>
    <row r="731" ht="15.75" customHeight="1">
      <c r="D731" s="92"/>
      <c r="F731" s="92"/>
      <c r="U731" s="155"/>
      <c r="V731" s="155"/>
      <c r="W731" s="155"/>
      <c r="X731" s="155"/>
      <c r="Y731" s="155"/>
      <c r="Z731" s="155"/>
      <c r="AA731" s="155"/>
      <c r="AB731" s="155"/>
      <c r="AC731" s="155"/>
    </row>
    <row r="732" ht="15.75" customHeight="1">
      <c r="D732" s="92"/>
      <c r="F732" s="92"/>
      <c r="U732" s="155"/>
      <c r="V732" s="155"/>
      <c r="W732" s="155"/>
      <c r="X732" s="155"/>
      <c r="Y732" s="155"/>
      <c r="Z732" s="155"/>
      <c r="AA732" s="155"/>
      <c r="AB732" s="155"/>
      <c r="AC732" s="155"/>
    </row>
    <row r="733" ht="15.75" customHeight="1">
      <c r="D733" s="92"/>
      <c r="F733" s="92"/>
      <c r="U733" s="155"/>
      <c r="V733" s="155"/>
      <c r="W733" s="155"/>
      <c r="X733" s="155"/>
      <c r="Y733" s="155"/>
      <c r="Z733" s="155"/>
      <c r="AA733" s="155"/>
      <c r="AB733" s="155"/>
      <c r="AC733" s="155"/>
    </row>
    <row r="734" ht="15.75" customHeight="1">
      <c r="D734" s="92"/>
      <c r="F734" s="92"/>
      <c r="U734" s="155"/>
      <c r="V734" s="155"/>
      <c r="W734" s="155"/>
      <c r="X734" s="155"/>
      <c r="Y734" s="155"/>
      <c r="Z734" s="155"/>
      <c r="AA734" s="155"/>
      <c r="AB734" s="155"/>
      <c r="AC734" s="155"/>
    </row>
    <row r="735" ht="15.75" customHeight="1">
      <c r="D735" s="92"/>
      <c r="F735" s="92"/>
      <c r="U735" s="155"/>
      <c r="V735" s="155"/>
      <c r="W735" s="155"/>
      <c r="X735" s="155"/>
      <c r="Y735" s="155"/>
      <c r="Z735" s="155"/>
      <c r="AA735" s="155"/>
      <c r="AB735" s="155"/>
      <c r="AC735" s="155"/>
    </row>
    <row r="736" ht="15.75" customHeight="1">
      <c r="D736" s="92"/>
      <c r="F736" s="92"/>
      <c r="U736" s="155"/>
      <c r="V736" s="155"/>
      <c r="W736" s="155"/>
      <c r="X736" s="155"/>
      <c r="Y736" s="155"/>
      <c r="Z736" s="155"/>
      <c r="AA736" s="155"/>
      <c r="AB736" s="155"/>
      <c r="AC736" s="155"/>
    </row>
    <row r="737" ht="15.75" customHeight="1">
      <c r="D737" s="92"/>
      <c r="F737" s="92"/>
      <c r="U737" s="155"/>
      <c r="V737" s="155"/>
      <c r="W737" s="155"/>
      <c r="X737" s="155"/>
      <c r="Y737" s="155"/>
      <c r="Z737" s="155"/>
      <c r="AA737" s="155"/>
      <c r="AB737" s="155"/>
      <c r="AC737" s="155"/>
    </row>
    <row r="738" ht="15.75" customHeight="1">
      <c r="D738" s="92"/>
      <c r="F738" s="92"/>
      <c r="U738" s="155"/>
      <c r="V738" s="155"/>
      <c r="W738" s="155"/>
      <c r="X738" s="155"/>
      <c r="Y738" s="155"/>
      <c r="Z738" s="155"/>
      <c r="AA738" s="155"/>
      <c r="AB738" s="155"/>
      <c r="AC738" s="155"/>
    </row>
    <row r="739" ht="15.75" customHeight="1">
      <c r="D739" s="92"/>
      <c r="F739" s="92"/>
      <c r="U739" s="155"/>
      <c r="V739" s="155"/>
      <c r="W739" s="155"/>
      <c r="X739" s="155"/>
      <c r="Y739" s="155"/>
      <c r="Z739" s="155"/>
      <c r="AA739" s="155"/>
      <c r="AB739" s="155"/>
      <c r="AC739" s="155"/>
    </row>
    <row r="740" ht="15.75" customHeight="1">
      <c r="D740" s="92"/>
      <c r="F740" s="92"/>
      <c r="U740" s="155"/>
      <c r="V740" s="155"/>
      <c r="W740" s="155"/>
      <c r="X740" s="155"/>
      <c r="Y740" s="155"/>
      <c r="Z740" s="155"/>
      <c r="AA740" s="155"/>
      <c r="AB740" s="155"/>
      <c r="AC740" s="155"/>
    </row>
    <row r="741" ht="15.75" customHeight="1">
      <c r="D741" s="92"/>
      <c r="F741" s="92"/>
      <c r="U741" s="155"/>
      <c r="V741" s="155"/>
      <c r="W741" s="155"/>
      <c r="X741" s="155"/>
      <c r="Y741" s="155"/>
      <c r="Z741" s="155"/>
      <c r="AA741" s="155"/>
      <c r="AB741" s="155"/>
      <c r="AC741" s="155"/>
    </row>
    <row r="742" ht="15.75" customHeight="1">
      <c r="D742" s="92"/>
      <c r="F742" s="92"/>
      <c r="U742" s="155"/>
      <c r="V742" s="155"/>
      <c r="W742" s="155"/>
      <c r="X742" s="155"/>
      <c r="Y742" s="155"/>
      <c r="Z742" s="155"/>
      <c r="AA742" s="155"/>
      <c r="AB742" s="155"/>
      <c r="AC742" s="155"/>
    </row>
    <row r="743" ht="15.75" customHeight="1">
      <c r="D743" s="92"/>
      <c r="F743" s="92"/>
      <c r="U743" s="155"/>
      <c r="V743" s="155"/>
      <c r="W743" s="155"/>
      <c r="X743" s="155"/>
      <c r="Y743" s="155"/>
      <c r="Z743" s="155"/>
      <c r="AA743" s="155"/>
      <c r="AB743" s="155"/>
      <c r="AC743" s="155"/>
    </row>
    <row r="744" ht="15.75" customHeight="1">
      <c r="D744" s="92"/>
      <c r="F744" s="92"/>
      <c r="U744" s="155"/>
      <c r="V744" s="155"/>
      <c r="W744" s="155"/>
      <c r="X744" s="155"/>
      <c r="Y744" s="155"/>
      <c r="Z744" s="155"/>
      <c r="AA744" s="155"/>
      <c r="AB744" s="155"/>
      <c r="AC744" s="155"/>
    </row>
    <row r="745" ht="15.75" customHeight="1">
      <c r="D745" s="92"/>
      <c r="F745" s="92"/>
      <c r="U745" s="155"/>
      <c r="V745" s="155"/>
      <c r="W745" s="155"/>
      <c r="X745" s="155"/>
      <c r="Y745" s="155"/>
      <c r="Z745" s="155"/>
      <c r="AA745" s="155"/>
      <c r="AB745" s="155"/>
      <c r="AC745" s="155"/>
    </row>
    <row r="746" ht="15.75" customHeight="1">
      <c r="D746" s="92"/>
      <c r="F746" s="92"/>
      <c r="U746" s="155"/>
      <c r="V746" s="155"/>
      <c r="W746" s="155"/>
      <c r="X746" s="155"/>
      <c r="Y746" s="155"/>
      <c r="Z746" s="155"/>
      <c r="AA746" s="155"/>
      <c r="AB746" s="155"/>
      <c r="AC746" s="155"/>
    </row>
    <row r="747" ht="15.75" customHeight="1">
      <c r="D747" s="92"/>
      <c r="F747" s="92"/>
      <c r="U747" s="155"/>
      <c r="V747" s="155"/>
      <c r="W747" s="155"/>
      <c r="X747" s="155"/>
      <c r="Y747" s="155"/>
      <c r="Z747" s="155"/>
      <c r="AA747" s="155"/>
      <c r="AB747" s="155"/>
      <c r="AC747" s="155"/>
    </row>
    <row r="748" ht="15.75" customHeight="1">
      <c r="D748" s="92"/>
      <c r="F748" s="92"/>
      <c r="U748" s="155"/>
      <c r="V748" s="155"/>
      <c r="W748" s="155"/>
      <c r="X748" s="155"/>
      <c r="Y748" s="155"/>
      <c r="Z748" s="155"/>
      <c r="AA748" s="155"/>
      <c r="AB748" s="155"/>
      <c r="AC748" s="155"/>
    </row>
    <row r="749" ht="15.75" customHeight="1">
      <c r="D749" s="92"/>
      <c r="F749" s="92"/>
      <c r="U749" s="155"/>
      <c r="V749" s="155"/>
      <c r="W749" s="155"/>
      <c r="X749" s="155"/>
      <c r="Y749" s="155"/>
      <c r="Z749" s="155"/>
      <c r="AA749" s="155"/>
      <c r="AB749" s="155"/>
      <c r="AC749" s="155"/>
    </row>
    <row r="750" ht="15.75" customHeight="1">
      <c r="D750" s="92"/>
      <c r="F750" s="92"/>
      <c r="U750" s="155"/>
      <c r="V750" s="155"/>
      <c r="W750" s="155"/>
      <c r="X750" s="155"/>
      <c r="Y750" s="155"/>
      <c r="Z750" s="155"/>
      <c r="AA750" s="155"/>
      <c r="AB750" s="155"/>
      <c r="AC750" s="155"/>
    </row>
    <row r="751" ht="15.75" customHeight="1">
      <c r="D751" s="92"/>
      <c r="F751" s="92"/>
      <c r="U751" s="155"/>
      <c r="V751" s="155"/>
      <c r="W751" s="155"/>
      <c r="X751" s="155"/>
      <c r="Y751" s="155"/>
      <c r="Z751" s="155"/>
      <c r="AA751" s="155"/>
      <c r="AB751" s="155"/>
      <c r="AC751" s="155"/>
    </row>
    <row r="752" ht="15.75" customHeight="1">
      <c r="D752" s="92"/>
      <c r="F752" s="92"/>
      <c r="U752" s="155"/>
      <c r="V752" s="155"/>
      <c r="W752" s="155"/>
      <c r="X752" s="155"/>
      <c r="Y752" s="155"/>
      <c r="Z752" s="155"/>
      <c r="AA752" s="155"/>
      <c r="AB752" s="155"/>
      <c r="AC752" s="155"/>
    </row>
    <row r="753" ht="15.75" customHeight="1">
      <c r="D753" s="92"/>
      <c r="F753" s="92"/>
      <c r="U753" s="155"/>
      <c r="V753" s="155"/>
      <c r="W753" s="155"/>
      <c r="X753" s="155"/>
      <c r="Y753" s="155"/>
      <c r="Z753" s="155"/>
      <c r="AA753" s="155"/>
      <c r="AB753" s="155"/>
      <c r="AC753" s="155"/>
    </row>
    <row r="754" ht="15.75" customHeight="1">
      <c r="D754" s="92"/>
      <c r="F754" s="92"/>
      <c r="U754" s="155"/>
      <c r="V754" s="155"/>
      <c r="W754" s="155"/>
      <c r="X754" s="155"/>
      <c r="Y754" s="155"/>
      <c r="Z754" s="155"/>
      <c r="AA754" s="155"/>
      <c r="AB754" s="155"/>
      <c r="AC754" s="155"/>
    </row>
    <row r="755" ht="15.75" customHeight="1">
      <c r="D755" s="92"/>
      <c r="F755" s="92"/>
      <c r="U755" s="155"/>
      <c r="V755" s="155"/>
      <c r="W755" s="155"/>
      <c r="X755" s="155"/>
      <c r="Y755" s="155"/>
      <c r="Z755" s="155"/>
      <c r="AA755" s="155"/>
      <c r="AB755" s="155"/>
      <c r="AC755" s="155"/>
    </row>
    <row r="756" ht="15.75" customHeight="1">
      <c r="D756" s="92"/>
      <c r="F756" s="92"/>
      <c r="U756" s="155"/>
      <c r="V756" s="155"/>
      <c r="W756" s="155"/>
      <c r="X756" s="155"/>
      <c r="Y756" s="155"/>
      <c r="Z756" s="155"/>
      <c r="AA756" s="155"/>
      <c r="AB756" s="155"/>
      <c r="AC756" s="155"/>
    </row>
    <row r="757" ht="15.75" customHeight="1">
      <c r="D757" s="92"/>
      <c r="F757" s="92"/>
      <c r="U757" s="155"/>
      <c r="V757" s="155"/>
      <c r="W757" s="155"/>
      <c r="X757" s="155"/>
      <c r="Y757" s="155"/>
      <c r="Z757" s="155"/>
      <c r="AA757" s="155"/>
      <c r="AB757" s="155"/>
      <c r="AC757" s="155"/>
    </row>
    <row r="758" ht="15.75" customHeight="1">
      <c r="D758" s="92"/>
      <c r="F758" s="92"/>
      <c r="U758" s="155"/>
      <c r="V758" s="155"/>
      <c r="W758" s="155"/>
      <c r="X758" s="155"/>
      <c r="Y758" s="155"/>
      <c r="Z758" s="155"/>
      <c r="AA758" s="155"/>
      <c r="AB758" s="155"/>
      <c r="AC758" s="155"/>
    </row>
    <row r="759" ht="15.75" customHeight="1">
      <c r="D759" s="92"/>
      <c r="F759" s="92"/>
      <c r="U759" s="155"/>
      <c r="V759" s="155"/>
      <c r="W759" s="155"/>
      <c r="X759" s="155"/>
      <c r="Y759" s="155"/>
      <c r="Z759" s="155"/>
      <c r="AA759" s="155"/>
      <c r="AB759" s="155"/>
      <c r="AC759" s="155"/>
    </row>
    <row r="760" ht="15.75" customHeight="1">
      <c r="D760" s="92"/>
      <c r="F760" s="92"/>
      <c r="U760" s="155"/>
      <c r="V760" s="155"/>
      <c r="W760" s="155"/>
      <c r="X760" s="155"/>
      <c r="Y760" s="155"/>
      <c r="Z760" s="155"/>
      <c r="AA760" s="155"/>
      <c r="AB760" s="155"/>
      <c r="AC760" s="155"/>
    </row>
    <row r="761" ht="15.75" customHeight="1">
      <c r="D761" s="92"/>
      <c r="F761" s="92"/>
      <c r="U761" s="155"/>
      <c r="V761" s="155"/>
      <c r="W761" s="155"/>
      <c r="X761" s="155"/>
      <c r="Y761" s="155"/>
      <c r="Z761" s="155"/>
      <c r="AA761" s="155"/>
      <c r="AB761" s="155"/>
      <c r="AC761" s="155"/>
    </row>
    <row r="762" ht="15.75" customHeight="1">
      <c r="D762" s="92"/>
      <c r="F762" s="92"/>
      <c r="U762" s="155"/>
      <c r="V762" s="155"/>
      <c r="W762" s="155"/>
      <c r="X762" s="155"/>
      <c r="Y762" s="155"/>
      <c r="Z762" s="155"/>
      <c r="AA762" s="155"/>
      <c r="AB762" s="155"/>
      <c r="AC762" s="155"/>
    </row>
    <row r="763" ht="15.75" customHeight="1">
      <c r="D763" s="92"/>
      <c r="F763" s="92"/>
      <c r="U763" s="155"/>
      <c r="V763" s="155"/>
      <c r="W763" s="155"/>
      <c r="X763" s="155"/>
      <c r="Y763" s="155"/>
      <c r="Z763" s="155"/>
      <c r="AA763" s="155"/>
      <c r="AB763" s="155"/>
      <c r="AC763" s="155"/>
    </row>
    <row r="764" ht="15.75" customHeight="1">
      <c r="D764" s="92"/>
      <c r="F764" s="92"/>
      <c r="U764" s="155"/>
      <c r="V764" s="155"/>
      <c r="W764" s="155"/>
      <c r="X764" s="155"/>
      <c r="Y764" s="155"/>
      <c r="Z764" s="155"/>
      <c r="AA764" s="155"/>
      <c r="AB764" s="155"/>
      <c r="AC764" s="155"/>
    </row>
    <row r="765" ht="15.75" customHeight="1">
      <c r="D765" s="92"/>
      <c r="F765" s="92"/>
      <c r="U765" s="155"/>
      <c r="V765" s="155"/>
      <c r="W765" s="155"/>
      <c r="X765" s="155"/>
      <c r="Y765" s="155"/>
      <c r="Z765" s="155"/>
      <c r="AA765" s="155"/>
      <c r="AB765" s="155"/>
      <c r="AC765" s="155"/>
    </row>
    <row r="766" ht="15.75" customHeight="1">
      <c r="D766" s="92"/>
      <c r="F766" s="92"/>
      <c r="U766" s="155"/>
      <c r="V766" s="155"/>
      <c r="W766" s="155"/>
      <c r="X766" s="155"/>
      <c r="Y766" s="155"/>
      <c r="Z766" s="155"/>
      <c r="AA766" s="155"/>
      <c r="AB766" s="155"/>
      <c r="AC766" s="155"/>
    </row>
    <row r="767" ht="15.75" customHeight="1">
      <c r="D767" s="92"/>
      <c r="F767" s="92"/>
      <c r="U767" s="155"/>
      <c r="V767" s="155"/>
      <c r="W767" s="155"/>
      <c r="X767" s="155"/>
      <c r="Y767" s="155"/>
      <c r="Z767" s="155"/>
      <c r="AA767" s="155"/>
      <c r="AB767" s="155"/>
      <c r="AC767" s="155"/>
    </row>
    <row r="768" ht="15.75" customHeight="1">
      <c r="D768" s="92"/>
      <c r="F768" s="92"/>
      <c r="U768" s="155"/>
      <c r="V768" s="155"/>
      <c r="W768" s="155"/>
      <c r="X768" s="155"/>
      <c r="Y768" s="155"/>
      <c r="Z768" s="155"/>
      <c r="AA768" s="155"/>
      <c r="AB768" s="155"/>
      <c r="AC768" s="155"/>
    </row>
    <row r="769" ht="15.75" customHeight="1">
      <c r="D769" s="92"/>
      <c r="F769" s="92"/>
      <c r="U769" s="155"/>
      <c r="V769" s="155"/>
      <c r="W769" s="155"/>
      <c r="X769" s="155"/>
      <c r="Y769" s="155"/>
      <c r="Z769" s="155"/>
      <c r="AA769" s="155"/>
      <c r="AB769" s="155"/>
      <c r="AC769" s="155"/>
    </row>
    <row r="770" ht="15.75" customHeight="1">
      <c r="D770" s="92"/>
      <c r="F770" s="92"/>
      <c r="U770" s="155"/>
      <c r="V770" s="155"/>
      <c r="W770" s="155"/>
      <c r="X770" s="155"/>
      <c r="Y770" s="155"/>
      <c r="Z770" s="155"/>
      <c r="AA770" s="155"/>
      <c r="AB770" s="155"/>
      <c r="AC770" s="155"/>
    </row>
    <row r="771" ht="15.75" customHeight="1">
      <c r="D771" s="92"/>
      <c r="F771" s="92"/>
      <c r="U771" s="155"/>
      <c r="V771" s="155"/>
      <c r="W771" s="155"/>
      <c r="X771" s="155"/>
      <c r="Y771" s="155"/>
      <c r="Z771" s="155"/>
      <c r="AA771" s="155"/>
      <c r="AB771" s="155"/>
      <c r="AC771" s="155"/>
    </row>
    <row r="772" ht="15.75" customHeight="1">
      <c r="D772" s="92"/>
      <c r="F772" s="92"/>
      <c r="U772" s="155"/>
      <c r="V772" s="155"/>
      <c r="W772" s="155"/>
      <c r="X772" s="155"/>
      <c r="Y772" s="155"/>
      <c r="Z772" s="155"/>
      <c r="AA772" s="155"/>
      <c r="AB772" s="155"/>
      <c r="AC772" s="155"/>
    </row>
    <row r="773" ht="15.75" customHeight="1">
      <c r="D773" s="92"/>
      <c r="F773" s="92"/>
      <c r="U773" s="155"/>
      <c r="V773" s="155"/>
      <c r="W773" s="155"/>
      <c r="X773" s="155"/>
      <c r="Y773" s="155"/>
      <c r="Z773" s="155"/>
      <c r="AA773" s="155"/>
      <c r="AB773" s="155"/>
      <c r="AC773" s="155"/>
    </row>
    <row r="774" ht="15.75" customHeight="1">
      <c r="D774" s="92"/>
      <c r="F774" s="92"/>
      <c r="U774" s="155"/>
      <c r="V774" s="155"/>
      <c r="W774" s="155"/>
      <c r="X774" s="155"/>
      <c r="Y774" s="155"/>
      <c r="Z774" s="155"/>
      <c r="AA774" s="155"/>
      <c r="AB774" s="155"/>
      <c r="AC774" s="155"/>
    </row>
    <row r="775" ht="15.75" customHeight="1">
      <c r="D775" s="92"/>
      <c r="F775" s="92"/>
      <c r="U775" s="155"/>
      <c r="V775" s="155"/>
      <c r="W775" s="155"/>
      <c r="X775" s="155"/>
      <c r="Y775" s="155"/>
      <c r="Z775" s="155"/>
      <c r="AA775" s="155"/>
      <c r="AB775" s="155"/>
      <c r="AC775" s="155"/>
    </row>
    <row r="776" ht="15.75" customHeight="1">
      <c r="D776" s="92"/>
      <c r="F776" s="92"/>
      <c r="U776" s="155"/>
      <c r="V776" s="155"/>
      <c r="W776" s="155"/>
      <c r="X776" s="155"/>
      <c r="Y776" s="155"/>
      <c r="Z776" s="155"/>
      <c r="AA776" s="155"/>
      <c r="AB776" s="155"/>
      <c r="AC776" s="155"/>
    </row>
    <row r="777" ht="15.75" customHeight="1">
      <c r="D777" s="92"/>
      <c r="F777" s="92"/>
      <c r="U777" s="155"/>
      <c r="V777" s="155"/>
      <c r="W777" s="155"/>
      <c r="X777" s="155"/>
      <c r="Y777" s="155"/>
      <c r="Z777" s="155"/>
      <c r="AA777" s="155"/>
      <c r="AB777" s="155"/>
      <c r="AC777" s="155"/>
    </row>
    <row r="778" ht="15.75" customHeight="1">
      <c r="D778" s="92"/>
      <c r="F778" s="92"/>
      <c r="U778" s="155"/>
      <c r="V778" s="155"/>
      <c r="W778" s="155"/>
      <c r="X778" s="155"/>
      <c r="Y778" s="155"/>
      <c r="Z778" s="155"/>
      <c r="AA778" s="155"/>
      <c r="AB778" s="155"/>
      <c r="AC778" s="155"/>
    </row>
    <row r="779" ht="15.75" customHeight="1">
      <c r="D779" s="92"/>
      <c r="F779" s="92"/>
      <c r="U779" s="155"/>
      <c r="V779" s="155"/>
      <c r="W779" s="155"/>
      <c r="X779" s="155"/>
      <c r="Y779" s="155"/>
      <c r="Z779" s="155"/>
      <c r="AA779" s="155"/>
      <c r="AB779" s="155"/>
      <c r="AC779" s="155"/>
    </row>
    <row r="780" ht="15.75" customHeight="1">
      <c r="D780" s="92"/>
      <c r="F780" s="92"/>
      <c r="U780" s="155"/>
      <c r="V780" s="155"/>
      <c r="W780" s="155"/>
      <c r="X780" s="155"/>
      <c r="Y780" s="155"/>
      <c r="Z780" s="155"/>
      <c r="AA780" s="155"/>
      <c r="AB780" s="155"/>
      <c r="AC780" s="155"/>
    </row>
    <row r="781" ht="15.75" customHeight="1">
      <c r="D781" s="92"/>
      <c r="F781" s="92"/>
      <c r="U781" s="155"/>
      <c r="V781" s="155"/>
      <c r="W781" s="155"/>
      <c r="X781" s="155"/>
      <c r="Y781" s="155"/>
      <c r="Z781" s="155"/>
      <c r="AA781" s="155"/>
      <c r="AB781" s="155"/>
      <c r="AC781" s="155"/>
    </row>
    <row r="782" ht="15.75" customHeight="1">
      <c r="D782" s="92"/>
      <c r="F782" s="92"/>
      <c r="U782" s="155"/>
      <c r="V782" s="155"/>
      <c r="W782" s="155"/>
      <c r="X782" s="155"/>
      <c r="Y782" s="155"/>
      <c r="Z782" s="155"/>
      <c r="AA782" s="155"/>
      <c r="AB782" s="155"/>
      <c r="AC782" s="155"/>
    </row>
    <row r="783" ht="15.75" customHeight="1">
      <c r="D783" s="92"/>
      <c r="F783" s="92"/>
      <c r="U783" s="155"/>
      <c r="V783" s="155"/>
      <c r="W783" s="155"/>
      <c r="X783" s="155"/>
      <c r="Y783" s="155"/>
      <c r="Z783" s="155"/>
      <c r="AA783" s="155"/>
      <c r="AB783" s="155"/>
      <c r="AC783" s="155"/>
    </row>
    <row r="784" ht="15.75" customHeight="1">
      <c r="D784" s="92"/>
      <c r="F784" s="92"/>
      <c r="U784" s="155"/>
      <c r="V784" s="155"/>
      <c r="W784" s="155"/>
      <c r="X784" s="155"/>
      <c r="Y784" s="155"/>
      <c r="Z784" s="155"/>
      <c r="AA784" s="155"/>
      <c r="AB784" s="155"/>
      <c r="AC784" s="155"/>
    </row>
    <row r="785" ht="15.75" customHeight="1">
      <c r="D785" s="92"/>
      <c r="F785" s="92"/>
      <c r="U785" s="155"/>
      <c r="V785" s="155"/>
      <c r="W785" s="155"/>
      <c r="X785" s="155"/>
      <c r="Y785" s="155"/>
      <c r="Z785" s="155"/>
      <c r="AA785" s="155"/>
      <c r="AB785" s="155"/>
      <c r="AC785" s="155"/>
    </row>
    <row r="786" ht="15.75" customHeight="1">
      <c r="D786" s="92"/>
      <c r="F786" s="92"/>
      <c r="U786" s="155"/>
      <c r="V786" s="155"/>
      <c r="W786" s="155"/>
      <c r="X786" s="155"/>
      <c r="Y786" s="155"/>
      <c r="Z786" s="155"/>
      <c r="AA786" s="155"/>
      <c r="AB786" s="155"/>
      <c r="AC786" s="155"/>
    </row>
    <row r="787" ht="15.75" customHeight="1">
      <c r="D787" s="92"/>
      <c r="F787" s="92"/>
      <c r="U787" s="155"/>
      <c r="V787" s="155"/>
      <c r="W787" s="155"/>
      <c r="X787" s="155"/>
      <c r="Y787" s="155"/>
      <c r="Z787" s="155"/>
      <c r="AA787" s="155"/>
      <c r="AB787" s="155"/>
      <c r="AC787" s="155"/>
    </row>
    <row r="788" ht="15.75" customHeight="1">
      <c r="D788" s="92"/>
      <c r="F788" s="92"/>
      <c r="U788" s="155"/>
      <c r="V788" s="155"/>
      <c r="W788" s="155"/>
      <c r="X788" s="155"/>
      <c r="Y788" s="155"/>
      <c r="Z788" s="155"/>
      <c r="AA788" s="155"/>
      <c r="AB788" s="155"/>
      <c r="AC788" s="155"/>
    </row>
    <row r="789" ht="15.75" customHeight="1">
      <c r="D789" s="92"/>
      <c r="F789" s="92"/>
      <c r="U789" s="155"/>
      <c r="V789" s="155"/>
      <c r="W789" s="155"/>
      <c r="X789" s="155"/>
      <c r="Y789" s="155"/>
      <c r="Z789" s="155"/>
      <c r="AA789" s="155"/>
      <c r="AB789" s="155"/>
      <c r="AC789" s="155"/>
    </row>
    <row r="790" ht="15.75" customHeight="1">
      <c r="D790" s="92"/>
      <c r="F790" s="92"/>
      <c r="U790" s="155"/>
      <c r="V790" s="155"/>
      <c r="W790" s="155"/>
      <c r="X790" s="155"/>
      <c r="Y790" s="155"/>
      <c r="Z790" s="155"/>
      <c r="AA790" s="155"/>
      <c r="AB790" s="155"/>
      <c r="AC790" s="155"/>
    </row>
    <row r="791" ht="15.75" customHeight="1">
      <c r="D791" s="92"/>
      <c r="F791" s="92"/>
      <c r="U791" s="155"/>
      <c r="V791" s="155"/>
      <c r="W791" s="155"/>
      <c r="X791" s="155"/>
      <c r="Y791" s="155"/>
      <c r="Z791" s="155"/>
      <c r="AA791" s="155"/>
      <c r="AB791" s="155"/>
      <c r="AC791" s="155"/>
    </row>
    <row r="792" ht="15.75" customHeight="1">
      <c r="D792" s="92"/>
      <c r="F792" s="92"/>
      <c r="U792" s="155"/>
      <c r="V792" s="155"/>
      <c r="W792" s="155"/>
      <c r="X792" s="155"/>
      <c r="Y792" s="155"/>
      <c r="Z792" s="155"/>
      <c r="AA792" s="155"/>
      <c r="AB792" s="155"/>
      <c r="AC792" s="155"/>
    </row>
    <row r="793" ht="15.75" customHeight="1">
      <c r="D793" s="92"/>
      <c r="F793" s="92"/>
      <c r="U793" s="155"/>
      <c r="V793" s="155"/>
      <c r="W793" s="155"/>
      <c r="X793" s="155"/>
      <c r="Y793" s="155"/>
      <c r="Z793" s="155"/>
      <c r="AA793" s="155"/>
      <c r="AB793" s="155"/>
      <c r="AC793" s="155"/>
    </row>
    <row r="794" ht="15.75" customHeight="1">
      <c r="D794" s="92"/>
      <c r="F794" s="92"/>
      <c r="U794" s="155"/>
      <c r="V794" s="155"/>
      <c r="W794" s="155"/>
      <c r="X794" s="155"/>
      <c r="Y794" s="155"/>
      <c r="Z794" s="155"/>
      <c r="AA794" s="155"/>
      <c r="AB794" s="155"/>
      <c r="AC794" s="155"/>
    </row>
    <row r="795" ht="15.75" customHeight="1">
      <c r="D795" s="92"/>
      <c r="F795" s="92"/>
      <c r="U795" s="155"/>
      <c r="V795" s="155"/>
      <c r="W795" s="155"/>
      <c r="X795" s="155"/>
      <c r="Y795" s="155"/>
      <c r="Z795" s="155"/>
      <c r="AA795" s="155"/>
      <c r="AB795" s="155"/>
      <c r="AC795" s="155"/>
    </row>
    <row r="796" ht="15.75" customHeight="1">
      <c r="D796" s="92"/>
      <c r="F796" s="92"/>
      <c r="U796" s="155"/>
      <c r="V796" s="155"/>
      <c r="W796" s="155"/>
      <c r="X796" s="155"/>
      <c r="Y796" s="155"/>
      <c r="Z796" s="155"/>
      <c r="AA796" s="155"/>
      <c r="AB796" s="155"/>
      <c r="AC796" s="155"/>
    </row>
    <row r="797" ht="15.75" customHeight="1">
      <c r="D797" s="92"/>
      <c r="F797" s="92"/>
      <c r="U797" s="155"/>
      <c r="V797" s="155"/>
      <c r="W797" s="155"/>
      <c r="X797" s="155"/>
      <c r="Y797" s="155"/>
      <c r="Z797" s="155"/>
      <c r="AA797" s="155"/>
      <c r="AB797" s="155"/>
      <c r="AC797" s="155"/>
    </row>
    <row r="798" ht="15.75" customHeight="1">
      <c r="D798" s="92"/>
      <c r="F798" s="92"/>
      <c r="U798" s="155"/>
      <c r="V798" s="155"/>
      <c r="W798" s="155"/>
      <c r="X798" s="155"/>
      <c r="Y798" s="155"/>
      <c r="Z798" s="155"/>
      <c r="AA798" s="155"/>
      <c r="AB798" s="155"/>
      <c r="AC798" s="155"/>
    </row>
    <row r="799" ht="15.75" customHeight="1">
      <c r="D799" s="92"/>
      <c r="F799" s="92"/>
      <c r="U799" s="155"/>
      <c r="V799" s="155"/>
      <c r="W799" s="155"/>
      <c r="X799" s="155"/>
      <c r="Y799" s="155"/>
      <c r="Z799" s="155"/>
      <c r="AA799" s="155"/>
      <c r="AB799" s="155"/>
      <c r="AC799" s="155"/>
    </row>
    <row r="800" ht="15.75" customHeight="1">
      <c r="D800" s="92"/>
      <c r="F800" s="92"/>
      <c r="U800" s="155"/>
      <c r="V800" s="155"/>
      <c r="W800" s="155"/>
      <c r="X800" s="155"/>
      <c r="Y800" s="155"/>
      <c r="Z800" s="155"/>
      <c r="AA800" s="155"/>
      <c r="AB800" s="155"/>
      <c r="AC800" s="155"/>
    </row>
    <row r="801" ht="15.75" customHeight="1">
      <c r="D801" s="92"/>
      <c r="F801" s="92"/>
      <c r="U801" s="155"/>
      <c r="V801" s="155"/>
      <c r="W801" s="155"/>
      <c r="X801" s="155"/>
      <c r="Y801" s="155"/>
      <c r="Z801" s="155"/>
      <c r="AA801" s="155"/>
      <c r="AB801" s="155"/>
      <c r="AC801" s="155"/>
    </row>
    <row r="802" ht="15.75" customHeight="1">
      <c r="D802" s="92"/>
      <c r="F802" s="92"/>
      <c r="U802" s="155"/>
      <c r="V802" s="155"/>
      <c r="W802" s="155"/>
      <c r="X802" s="155"/>
      <c r="Y802" s="155"/>
      <c r="Z802" s="155"/>
      <c r="AA802" s="155"/>
      <c r="AB802" s="155"/>
      <c r="AC802" s="155"/>
    </row>
    <row r="803" ht="15.75" customHeight="1">
      <c r="D803" s="92"/>
      <c r="F803" s="92"/>
      <c r="U803" s="155"/>
      <c r="V803" s="155"/>
      <c r="W803" s="155"/>
      <c r="X803" s="155"/>
      <c r="Y803" s="155"/>
      <c r="Z803" s="155"/>
      <c r="AA803" s="155"/>
      <c r="AB803" s="155"/>
      <c r="AC803" s="155"/>
    </row>
    <row r="804" ht="15.75" customHeight="1">
      <c r="D804" s="92"/>
      <c r="F804" s="92"/>
      <c r="U804" s="155"/>
      <c r="V804" s="155"/>
      <c r="W804" s="155"/>
      <c r="X804" s="155"/>
      <c r="Y804" s="155"/>
      <c r="Z804" s="155"/>
      <c r="AA804" s="155"/>
      <c r="AB804" s="155"/>
      <c r="AC804" s="155"/>
    </row>
    <row r="805" ht="15.75" customHeight="1">
      <c r="D805" s="92"/>
      <c r="F805" s="92"/>
      <c r="U805" s="155"/>
      <c r="V805" s="155"/>
      <c r="W805" s="155"/>
      <c r="X805" s="155"/>
      <c r="Y805" s="155"/>
      <c r="Z805" s="155"/>
      <c r="AA805" s="155"/>
      <c r="AB805" s="155"/>
      <c r="AC805" s="155"/>
    </row>
    <row r="806" ht="15.75" customHeight="1">
      <c r="D806" s="92"/>
      <c r="F806" s="92"/>
      <c r="U806" s="155"/>
      <c r="V806" s="155"/>
      <c r="W806" s="155"/>
      <c r="X806" s="155"/>
      <c r="Y806" s="155"/>
      <c r="Z806" s="155"/>
      <c r="AA806" s="155"/>
      <c r="AB806" s="155"/>
      <c r="AC806" s="155"/>
    </row>
    <row r="807" ht="15.75" customHeight="1">
      <c r="D807" s="92"/>
      <c r="F807" s="92"/>
      <c r="U807" s="155"/>
      <c r="V807" s="155"/>
      <c r="W807" s="155"/>
      <c r="X807" s="155"/>
      <c r="Y807" s="155"/>
      <c r="Z807" s="155"/>
      <c r="AA807" s="155"/>
      <c r="AB807" s="155"/>
      <c r="AC807" s="155"/>
    </row>
    <row r="808" ht="15.75" customHeight="1">
      <c r="D808" s="92"/>
      <c r="F808" s="92"/>
      <c r="U808" s="155"/>
      <c r="V808" s="155"/>
      <c r="W808" s="155"/>
      <c r="X808" s="155"/>
      <c r="Y808" s="155"/>
      <c r="Z808" s="155"/>
      <c r="AA808" s="155"/>
      <c r="AB808" s="155"/>
      <c r="AC808" s="155"/>
    </row>
    <row r="809" ht="15.75" customHeight="1">
      <c r="D809" s="92"/>
      <c r="F809" s="92"/>
      <c r="U809" s="155"/>
      <c r="V809" s="155"/>
      <c r="W809" s="155"/>
      <c r="X809" s="155"/>
      <c r="Y809" s="155"/>
      <c r="Z809" s="155"/>
      <c r="AA809" s="155"/>
      <c r="AB809" s="155"/>
      <c r="AC809" s="155"/>
    </row>
    <row r="810" ht="15.75" customHeight="1">
      <c r="D810" s="92"/>
      <c r="F810" s="92"/>
      <c r="U810" s="155"/>
      <c r="V810" s="155"/>
      <c r="W810" s="155"/>
      <c r="X810" s="155"/>
      <c r="Y810" s="155"/>
      <c r="Z810" s="155"/>
      <c r="AA810" s="155"/>
      <c r="AB810" s="155"/>
      <c r="AC810" s="155"/>
    </row>
    <row r="811" ht="15.75" customHeight="1">
      <c r="D811" s="92"/>
      <c r="F811" s="92"/>
      <c r="U811" s="155"/>
      <c r="V811" s="155"/>
      <c r="W811" s="155"/>
      <c r="X811" s="155"/>
      <c r="Y811" s="155"/>
      <c r="Z811" s="155"/>
      <c r="AA811" s="155"/>
      <c r="AB811" s="155"/>
      <c r="AC811" s="155"/>
    </row>
    <row r="812" ht="15.75" customHeight="1">
      <c r="D812" s="92"/>
      <c r="F812" s="92"/>
      <c r="U812" s="155"/>
      <c r="V812" s="155"/>
      <c r="W812" s="155"/>
      <c r="X812" s="155"/>
      <c r="Y812" s="155"/>
      <c r="Z812" s="155"/>
      <c r="AA812" s="155"/>
      <c r="AB812" s="155"/>
      <c r="AC812" s="155"/>
    </row>
    <row r="813" ht="15.75" customHeight="1">
      <c r="D813" s="92"/>
      <c r="F813" s="92"/>
      <c r="U813" s="155"/>
      <c r="V813" s="155"/>
      <c r="W813" s="155"/>
      <c r="X813" s="155"/>
      <c r="Y813" s="155"/>
      <c r="Z813" s="155"/>
      <c r="AA813" s="155"/>
      <c r="AB813" s="155"/>
      <c r="AC813" s="155"/>
    </row>
    <row r="814" ht="15.75" customHeight="1">
      <c r="D814" s="92"/>
      <c r="F814" s="92"/>
      <c r="U814" s="155"/>
      <c r="V814" s="155"/>
      <c r="W814" s="155"/>
      <c r="X814" s="155"/>
      <c r="Y814" s="155"/>
      <c r="Z814" s="155"/>
      <c r="AA814" s="155"/>
      <c r="AB814" s="155"/>
      <c r="AC814" s="155"/>
    </row>
    <row r="815" ht="15.75" customHeight="1">
      <c r="D815" s="92"/>
      <c r="F815" s="92"/>
      <c r="U815" s="155"/>
      <c r="V815" s="155"/>
      <c r="W815" s="155"/>
      <c r="X815" s="155"/>
      <c r="Y815" s="155"/>
      <c r="Z815" s="155"/>
      <c r="AA815" s="155"/>
      <c r="AB815" s="155"/>
      <c r="AC815" s="155"/>
    </row>
    <row r="816" ht="15.75" customHeight="1">
      <c r="D816" s="92"/>
      <c r="F816" s="92"/>
      <c r="U816" s="155"/>
      <c r="V816" s="155"/>
      <c r="W816" s="155"/>
      <c r="X816" s="155"/>
      <c r="Y816" s="155"/>
      <c r="Z816" s="155"/>
      <c r="AA816" s="155"/>
      <c r="AB816" s="155"/>
      <c r="AC816" s="155"/>
    </row>
    <row r="817" ht="15.75" customHeight="1">
      <c r="D817" s="92"/>
      <c r="F817" s="92"/>
      <c r="U817" s="155"/>
      <c r="V817" s="155"/>
      <c r="W817" s="155"/>
      <c r="X817" s="155"/>
      <c r="Y817" s="155"/>
      <c r="Z817" s="155"/>
      <c r="AA817" s="155"/>
      <c r="AB817" s="155"/>
      <c r="AC817" s="155"/>
    </row>
    <row r="818" ht="15.75" customHeight="1">
      <c r="D818" s="92"/>
      <c r="F818" s="92"/>
      <c r="U818" s="155"/>
      <c r="V818" s="155"/>
      <c r="W818" s="155"/>
      <c r="X818" s="155"/>
      <c r="Y818" s="155"/>
      <c r="Z818" s="155"/>
      <c r="AA818" s="155"/>
      <c r="AB818" s="155"/>
      <c r="AC818" s="155"/>
    </row>
    <row r="819" ht="15.75" customHeight="1">
      <c r="D819" s="92"/>
      <c r="F819" s="92"/>
      <c r="U819" s="155"/>
      <c r="V819" s="155"/>
      <c r="W819" s="155"/>
      <c r="X819" s="155"/>
      <c r="Y819" s="155"/>
      <c r="Z819" s="155"/>
      <c r="AA819" s="155"/>
      <c r="AB819" s="155"/>
      <c r="AC819" s="155"/>
    </row>
    <row r="820" ht="15.75" customHeight="1">
      <c r="D820" s="92"/>
      <c r="F820" s="92"/>
      <c r="U820" s="155"/>
      <c r="V820" s="155"/>
      <c r="W820" s="155"/>
      <c r="X820" s="155"/>
      <c r="Y820" s="155"/>
      <c r="Z820" s="155"/>
      <c r="AA820" s="155"/>
      <c r="AB820" s="155"/>
      <c r="AC820" s="155"/>
    </row>
    <row r="821" ht="15.75" customHeight="1">
      <c r="D821" s="92"/>
      <c r="F821" s="92"/>
      <c r="U821" s="155"/>
      <c r="V821" s="155"/>
      <c r="W821" s="155"/>
      <c r="X821" s="155"/>
      <c r="Y821" s="155"/>
      <c r="Z821" s="155"/>
      <c r="AA821" s="155"/>
      <c r="AB821" s="155"/>
      <c r="AC821" s="155"/>
    </row>
    <row r="822" ht="15.75" customHeight="1">
      <c r="D822" s="92"/>
      <c r="F822" s="92"/>
      <c r="U822" s="155"/>
      <c r="V822" s="155"/>
      <c r="W822" s="155"/>
      <c r="X822" s="155"/>
      <c r="Y822" s="155"/>
      <c r="Z822" s="155"/>
      <c r="AA822" s="155"/>
      <c r="AB822" s="155"/>
      <c r="AC822" s="155"/>
    </row>
    <row r="823" ht="15.75" customHeight="1">
      <c r="D823" s="92"/>
      <c r="F823" s="92"/>
      <c r="U823" s="155"/>
      <c r="V823" s="155"/>
      <c r="W823" s="155"/>
      <c r="X823" s="155"/>
      <c r="Y823" s="155"/>
      <c r="Z823" s="155"/>
      <c r="AA823" s="155"/>
      <c r="AB823" s="155"/>
      <c r="AC823" s="155"/>
    </row>
    <row r="824" ht="15.75" customHeight="1">
      <c r="D824" s="92"/>
      <c r="F824" s="92"/>
      <c r="U824" s="155"/>
      <c r="V824" s="155"/>
      <c r="W824" s="155"/>
      <c r="X824" s="155"/>
      <c r="Y824" s="155"/>
      <c r="Z824" s="155"/>
      <c r="AA824" s="155"/>
      <c r="AB824" s="155"/>
      <c r="AC824" s="155"/>
    </row>
    <row r="825" ht="15.75" customHeight="1">
      <c r="D825" s="92"/>
      <c r="F825" s="92"/>
      <c r="U825" s="155"/>
      <c r="V825" s="155"/>
      <c r="W825" s="155"/>
      <c r="X825" s="155"/>
      <c r="Y825" s="155"/>
      <c r="Z825" s="155"/>
      <c r="AA825" s="155"/>
      <c r="AB825" s="155"/>
      <c r="AC825" s="155"/>
    </row>
    <row r="826" ht="15.75" customHeight="1">
      <c r="D826" s="92"/>
      <c r="F826" s="92"/>
      <c r="U826" s="155"/>
      <c r="V826" s="155"/>
      <c r="W826" s="155"/>
      <c r="X826" s="155"/>
      <c r="Y826" s="155"/>
      <c r="Z826" s="155"/>
      <c r="AA826" s="155"/>
      <c r="AB826" s="155"/>
      <c r="AC826" s="155"/>
    </row>
    <row r="827" ht="15.75" customHeight="1">
      <c r="D827" s="92"/>
      <c r="F827" s="92"/>
      <c r="U827" s="155"/>
      <c r="V827" s="155"/>
      <c r="W827" s="155"/>
      <c r="X827" s="155"/>
      <c r="Y827" s="155"/>
      <c r="Z827" s="155"/>
      <c r="AA827" s="155"/>
      <c r="AB827" s="155"/>
      <c r="AC827" s="155"/>
    </row>
    <row r="828" ht="15.75" customHeight="1">
      <c r="D828" s="92"/>
      <c r="F828" s="92"/>
      <c r="U828" s="155"/>
      <c r="V828" s="155"/>
      <c r="W828" s="155"/>
      <c r="X828" s="155"/>
      <c r="Y828" s="155"/>
      <c r="Z828" s="155"/>
      <c r="AA828" s="155"/>
      <c r="AB828" s="155"/>
      <c r="AC828" s="155"/>
    </row>
    <row r="829" ht="15.75" customHeight="1">
      <c r="D829" s="92"/>
      <c r="F829" s="92"/>
      <c r="U829" s="155"/>
      <c r="V829" s="155"/>
      <c r="W829" s="155"/>
      <c r="X829" s="155"/>
      <c r="Y829" s="155"/>
      <c r="Z829" s="155"/>
      <c r="AA829" s="155"/>
      <c r="AB829" s="155"/>
      <c r="AC829" s="155"/>
    </row>
    <row r="830" ht="15.75" customHeight="1">
      <c r="D830" s="92"/>
      <c r="F830" s="92"/>
      <c r="U830" s="155"/>
      <c r="V830" s="155"/>
      <c r="W830" s="155"/>
      <c r="X830" s="155"/>
      <c r="Y830" s="155"/>
      <c r="Z830" s="155"/>
      <c r="AA830" s="155"/>
      <c r="AB830" s="155"/>
      <c r="AC830" s="155"/>
    </row>
    <row r="831" ht="15.75" customHeight="1">
      <c r="D831" s="92"/>
      <c r="F831" s="92"/>
      <c r="U831" s="155"/>
      <c r="V831" s="155"/>
      <c r="W831" s="155"/>
      <c r="X831" s="155"/>
      <c r="Y831" s="155"/>
      <c r="Z831" s="155"/>
      <c r="AA831" s="155"/>
      <c r="AB831" s="155"/>
      <c r="AC831" s="155"/>
    </row>
    <row r="832" ht="15.75" customHeight="1">
      <c r="D832" s="92"/>
      <c r="F832" s="92"/>
      <c r="U832" s="155"/>
      <c r="V832" s="155"/>
      <c r="W832" s="155"/>
      <c r="X832" s="155"/>
      <c r="Y832" s="155"/>
      <c r="Z832" s="155"/>
      <c r="AA832" s="155"/>
      <c r="AB832" s="155"/>
      <c r="AC832" s="155"/>
    </row>
    <row r="833" ht="15.75" customHeight="1">
      <c r="D833" s="92"/>
      <c r="F833" s="92"/>
      <c r="U833" s="155"/>
      <c r="V833" s="155"/>
      <c r="W833" s="155"/>
      <c r="X833" s="155"/>
      <c r="Y833" s="155"/>
      <c r="Z833" s="155"/>
      <c r="AA833" s="155"/>
      <c r="AB833" s="155"/>
      <c r="AC833" s="155"/>
    </row>
    <row r="834" ht="15.75" customHeight="1">
      <c r="D834" s="92"/>
      <c r="F834" s="92"/>
      <c r="U834" s="155"/>
      <c r="V834" s="155"/>
      <c r="W834" s="155"/>
      <c r="X834" s="155"/>
      <c r="Y834" s="155"/>
      <c r="Z834" s="155"/>
      <c r="AA834" s="155"/>
      <c r="AB834" s="155"/>
      <c r="AC834" s="155"/>
    </row>
    <row r="835" ht="15.75" customHeight="1">
      <c r="D835" s="92"/>
      <c r="F835" s="92"/>
      <c r="U835" s="155"/>
      <c r="V835" s="155"/>
      <c r="W835" s="155"/>
      <c r="X835" s="155"/>
      <c r="Y835" s="155"/>
      <c r="Z835" s="155"/>
      <c r="AA835" s="155"/>
      <c r="AB835" s="155"/>
      <c r="AC835" s="155"/>
    </row>
    <row r="836" ht="15.75" customHeight="1">
      <c r="D836" s="92"/>
      <c r="F836" s="92"/>
      <c r="U836" s="155"/>
      <c r="V836" s="155"/>
      <c r="W836" s="155"/>
      <c r="X836" s="155"/>
      <c r="Y836" s="155"/>
      <c r="Z836" s="155"/>
      <c r="AA836" s="155"/>
      <c r="AB836" s="155"/>
      <c r="AC836" s="155"/>
    </row>
    <row r="837" ht="15.75" customHeight="1">
      <c r="D837" s="92"/>
      <c r="F837" s="92"/>
      <c r="U837" s="155"/>
      <c r="V837" s="155"/>
      <c r="W837" s="155"/>
      <c r="X837" s="155"/>
      <c r="Y837" s="155"/>
      <c r="Z837" s="155"/>
      <c r="AA837" s="155"/>
      <c r="AB837" s="155"/>
      <c r="AC837" s="155"/>
    </row>
    <row r="838" ht="15.75" customHeight="1">
      <c r="D838" s="92"/>
      <c r="F838" s="92"/>
      <c r="U838" s="155"/>
      <c r="V838" s="155"/>
      <c r="W838" s="155"/>
      <c r="X838" s="155"/>
      <c r="Y838" s="155"/>
      <c r="Z838" s="155"/>
      <c r="AA838" s="155"/>
      <c r="AB838" s="155"/>
      <c r="AC838" s="155"/>
    </row>
    <row r="839" ht="15.75" customHeight="1">
      <c r="D839" s="92"/>
      <c r="F839" s="92"/>
      <c r="U839" s="155"/>
      <c r="V839" s="155"/>
      <c r="W839" s="155"/>
      <c r="X839" s="155"/>
      <c r="Y839" s="155"/>
      <c r="Z839" s="155"/>
      <c r="AA839" s="155"/>
      <c r="AB839" s="155"/>
      <c r="AC839" s="155"/>
    </row>
    <row r="840" ht="15.75" customHeight="1">
      <c r="D840" s="92"/>
      <c r="F840" s="92"/>
      <c r="U840" s="155"/>
      <c r="V840" s="155"/>
      <c r="W840" s="155"/>
      <c r="X840" s="155"/>
      <c r="Y840" s="155"/>
      <c r="Z840" s="155"/>
      <c r="AA840" s="155"/>
      <c r="AB840" s="155"/>
      <c r="AC840" s="155"/>
    </row>
    <row r="841" ht="15.75" customHeight="1">
      <c r="D841" s="92"/>
      <c r="F841" s="92"/>
      <c r="U841" s="155"/>
      <c r="V841" s="155"/>
      <c r="W841" s="155"/>
      <c r="X841" s="155"/>
      <c r="Y841" s="155"/>
      <c r="Z841" s="155"/>
      <c r="AA841" s="155"/>
      <c r="AB841" s="155"/>
      <c r="AC841" s="155"/>
    </row>
    <row r="842" ht="15.75" customHeight="1">
      <c r="D842" s="92"/>
      <c r="F842" s="92"/>
      <c r="U842" s="155"/>
      <c r="V842" s="155"/>
      <c r="W842" s="155"/>
      <c r="X842" s="155"/>
      <c r="Y842" s="155"/>
      <c r="Z842" s="155"/>
      <c r="AA842" s="155"/>
      <c r="AB842" s="155"/>
      <c r="AC842" s="155"/>
    </row>
    <row r="843" ht="15.75" customHeight="1">
      <c r="D843" s="92"/>
      <c r="F843" s="92"/>
      <c r="U843" s="155"/>
      <c r="V843" s="155"/>
      <c r="W843" s="155"/>
      <c r="X843" s="155"/>
      <c r="Y843" s="155"/>
      <c r="Z843" s="155"/>
      <c r="AA843" s="155"/>
      <c r="AB843" s="155"/>
      <c r="AC843" s="155"/>
    </row>
    <row r="844" ht="15.75" customHeight="1">
      <c r="D844" s="92"/>
      <c r="F844" s="92"/>
      <c r="U844" s="155"/>
      <c r="V844" s="155"/>
      <c r="W844" s="155"/>
      <c r="X844" s="155"/>
      <c r="Y844" s="155"/>
      <c r="Z844" s="155"/>
      <c r="AA844" s="155"/>
      <c r="AB844" s="155"/>
      <c r="AC844" s="155"/>
    </row>
    <row r="845" ht="15.75" customHeight="1">
      <c r="D845" s="92"/>
      <c r="F845" s="92"/>
      <c r="U845" s="155"/>
      <c r="V845" s="155"/>
      <c r="W845" s="155"/>
      <c r="X845" s="155"/>
      <c r="Y845" s="155"/>
      <c r="Z845" s="155"/>
      <c r="AA845" s="155"/>
      <c r="AB845" s="155"/>
      <c r="AC845" s="155"/>
    </row>
    <row r="846" ht="15.75" customHeight="1">
      <c r="D846" s="92"/>
      <c r="F846" s="92"/>
      <c r="U846" s="155"/>
      <c r="V846" s="155"/>
      <c r="W846" s="155"/>
      <c r="X846" s="155"/>
      <c r="Y846" s="155"/>
      <c r="Z846" s="155"/>
      <c r="AA846" s="155"/>
      <c r="AB846" s="155"/>
      <c r="AC846" s="155"/>
    </row>
    <row r="847" ht="15.75" customHeight="1">
      <c r="D847" s="92"/>
      <c r="F847" s="92"/>
      <c r="U847" s="155"/>
      <c r="V847" s="155"/>
      <c r="W847" s="155"/>
      <c r="X847" s="155"/>
      <c r="Y847" s="155"/>
      <c r="Z847" s="155"/>
      <c r="AA847" s="155"/>
      <c r="AB847" s="155"/>
      <c r="AC847" s="155"/>
    </row>
    <row r="848" ht="15.75" customHeight="1">
      <c r="D848" s="92"/>
      <c r="F848" s="92"/>
      <c r="U848" s="155"/>
      <c r="V848" s="155"/>
      <c r="W848" s="155"/>
      <c r="X848" s="155"/>
      <c r="Y848" s="155"/>
      <c r="Z848" s="155"/>
      <c r="AA848" s="155"/>
      <c r="AB848" s="155"/>
      <c r="AC848" s="155"/>
    </row>
    <row r="849" ht="15.75" customHeight="1">
      <c r="D849" s="92"/>
      <c r="F849" s="92"/>
      <c r="U849" s="155"/>
      <c r="V849" s="155"/>
      <c r="W849" s="155"/>
      <c r="X849" s="155"/>
      <c r="Y849" s="155"/>
      <c r="Z849" s="155"/>
      <c r="AA849" s="155"/>
      <c r="AB849" s="155"/>
      <c r="AC849" s="155"/>
    </row>
    <row r="850" ht="15.75" customHeight="1">
      <c r="D850" s="92"/>
      <c r="F850" s="92"/>
      <c r="U850" s="155"/>
      <c r="V850" s="155"/>
      <c r="W850" s="155"/>
      <c r="X850" s="155"/>
      <c r="Y850" s="155"/>
      <c r="Z850" s="155"/>
      <c r="AA850" s="155"/>
      <c r="AB850" s="155"/>
      <c r="AC850" s="155"/>
    </row>
    <row r="851" ht="15.75" customHeight="1">
      <c r="D851" s="92"/>
      <c r="F851" s="92"/>
      <c r="U851" s="155"/>
      <c r="V851" s="155"/>
      <c r="W851" s="155"/>
      <c r="X851" s="155"/>
      <c r="Y851" s="155"/>
      <c r="Z851" s="155"/>
      <c r="AA851" s="155"/>
      <c r="AB851" s="155"/>
      <c r="AC851" s="155"/>
    </row>
    <row r="852" ht="15.75" customHeight="1">
      <c r="D852" s="92"/>
      <c r="F852" s="92"/>
      <c r="U852" s="155"/>
      <c r="V852" s="155"/>
      <c r="W852" s="155"/>
      <c r="X852" s="155"/>
      <c r="Y852" s="155"/>
      <c r="Z852" s="155"/>
      <c r="AA852" s="155"/>
      <c r="AB852" s="155"/>
      <c r="AC852" s="155"/>
    </row>
    <row r="853" ht="15.75" customHeight="1">
      <c r="D853" s="92"/>
      <c r="F853" s="92"/>
      <c r="U853" s="155"/>
      <c r="V853" s="155"/>
      <c r="W853" s="155"/>
      <c r="X853" s="155"/>
      <c r="Y853" s="155"/>
      <c r="Z853" s="155"/>
      <c r="AA853" s="155"/>
      <c r="AB853" s="155"/>
      <c r="AC853" s="155"/>
    </row>
    <row r="854" ht="15.75" customHeight="1">
      <c r="D854" s="92"/>
      <c r="F854" s="92"/>
      <c r="U854" s="155"/>
      <c r="V854" s="155"/>
      <c r="W854" s="155"/>
      <c r="X854" s="155"/>
      <c r="Y854" s="155"/>
      <c r="Z854" s="155"/>
      <c r="AA854" s="155"/>
      <c r="AB854" s="155"/>
      <c r="AC854" s="155"/>
    </row>
    <row r="855" ht="15.75" customHeight="1">
      <c r="D855" s="92"/>
      <c r="F855" s="92"/>
      <c r="U855" s="155"/>
      <c r="V855" s="155"/>
      <c r="W855" s="155"/>
      <c r="X855" s="155"/>
      <c r="Y855" s="155"/>
      <c r="Z855" s="155"/>
      <c r="AA855" s="155"/>
      <c r="AB855" s="155"/>
      <c r="AC855" s="155"/>
    </row>
    <row r="856" ht="15.75" customHeight="1">
      <c r="D856" s="92"/>
      <c r="F856" s="92"/>
      <c r="U856" s="155"/>
      <c r="V856" s="155"/>
      <c r="W856" s="155"/>
      <c r="X856" s="155"/>
      <c r="Y856" s="155"/>
      <c r="Z856" s="155"/>
      <c r="AA856" s="155"/>
      <c r="AB856" s="155"/>
      <c r="AC856" s="155"/>
    </row>
    <row r="857" ht="15.75" customHeight="1">
      <c r="D857" s="92"/>
      <c r="F857" s="92"/>
      <c r="U857" s="155"/>
      <c r="V857" s="155"/>
      <c r="W857" s="155"/>
      <c r="X857" s="155"/>
      <c r="Y857" s="155"/>
      <c r="Z857" s="155"/>
      <c r="AA857" s="155"/>
      <c r="AB857" s="155"/>
      <c r="AC857" s="155"/>
    </row>
    <row r="858" ht="15.75" customHeight="1">
      <c r="D858" s="92"/>
      <c r="F858" s="92"/>
      <c r="U858" s="155"/>
      <c r="V858" s="155"/>
      <c r="W858" s="155"/>
      <c r="X858" s="155"/>
      <c r="Y858" s="155"/>
      <c r="Z858" s="155"/>
      <c r="AA858" s="155"/>
      <c r="AB858" s="155"/>
      <c r="AC858" s="155"/>
    </row>
    <row r="859" ht="15.75" customHeight="1">
      <c r="D859" s="92"/>
      <c r="F859" s="92"/>
      <c r="U859" s="155"/>
      <c r="V859" s="155"/>
      <c r="W859" s="155"/>
      <c r="X859" s="155"/>
      <c r="Y859" s="155"/>
      <c r="Z859" s="155"/>
      <c r="AA859" s="155"/>
      <c r="AB859" s="155"/>
      <c r="AC859" s="155"/>
    </row>
    <row r="860" ht="15.75" customHeight="1">
      <c r="D860" s="92"/>
      <c r="F860" s="92"/>
      <c r="U860" s="155"/>
      <c r="V860" s="155"/>
      <c r="W860" s="155"/>
      <c r="X860" s="155"/>
      <c r="Y860" s="155"/>
      <c r="Z860" s="155"/>
      <c r="AA860" s="155"/>
      <c r="AB860" s="155"/>
      <c r="AC860" s="155"/>
    </row>
    <row r="861" ht="15.75" customHeight="1">
      <c r="D861" s="92"/>
      <c r="F861" s="92"/>
      <c r="U861" s="155"/>
      <c r="V861" s="155"/>
      <c r="W861" s="155"/>
      <c r="X861" s="155"/>
      <c r="Y861" s="155"/>
      <c r="Z861" s="155"/>
      <c r="AA861" s="155"/>
      <c r="AB861" s="155"/>
      <c r="AC861" s="155"/>
    </row>
    <row r="862" ht="15.75" customHeight="1">
      <c r="D862" s="92"/>
      <c r="F862" s="92"/>
      <c r="U862" s="155"/>
      <c r="V862" s="155"/>
      <c r="W862" s="155"/>
      <c r="X862" s="155"/>
      <c r="Y862" s="155"/>
      <c r="Z862" s="155"/>
      <c r="AA862" s="155"/>
      <c r="AB862" s="155"/>
      <c r="AC862" s="155"/>
    </row>
    <row r="863" ht="15.75" customHeight="1">
      <c r="D863" s="92"/>
      <c r="F863" s="92"/>
      <c r="U863" s="155"/>
      <c r="V863" s="155"/>
      <c r="W863" s="155"/>
      <c r="X863" s="155"/>
      <c r="Y863" s="155"/>
      <c r="Z863" s="155"/>
      <c r="AA863" s="155"/>
      <c r="AB863" s="155"/>
      <c r="AC863" s="155"/>
    </row>
    <row r="864" ht="15.75" customHeight="1">
      <c r="D864" s="92"/>
      <c r="F864" s="92"/>
      <c r="U864" s="155"/>
      <c r="V864" s="155"/>
      <c r="W864" s="155"/>
      <c r="X864" s="155"/>
      <c r="Y864" s="155"/>
      <c r="Z864" s="155"/>
      <c r="AA864" s="155"/>
      <c r="AB864" s="155"/>
      <c r="AC864" s="155"/>
    </row>
    <row r="865" ht="15.75" customHeight="1">
      <c r="D865" s="92"/>
      <c r="F865" s="92"/>
      <c r="U865" s="155"/>
      <c r="V865" s="155"/>
      <c r="W865" s="155"/>
      <c r="X865" s="155"/>
      <c r="Y865" s="155"/>
      <c r="Z865" s="155"/>
      <c r="AA865" s="155"/>
      <c r="AB865" s="155"/>
      <c r="AC865" s="155"/>
    </row>
    <row r="866" ht="15.75" customHeight="1">
      <c r="D866" s="92"/>
      <c r="F866" s="92"/>
      <c r="U866" s="155"/>
      <c r="V866" s="155"/>
      <c r="W866" s="155"/>
      <c r="X866" s="155"/>
      <c r="Y866" s="155"/>
      <c r="Z866" s="155"/>
      <c r="AA866" s="155"/>
      <c r="AB866" s="155"/>
      <c r="AC866" s="155"/>
    </row>
    <row r="867" ht="15.75" customHeight="1">
      <c r="D867" s="92"/>
      <c r="F867" s="92"/>
      <c r="U867" s="155"/>
      <c r="V867" s="155"/>
      <c r="W867" s="155"/>
      <c r="X867" s="155"/>
      <c r="Y867" s="155"/>
      <c r="Z867" s="155"/>
      <c r="AA867" s="155"/>
      <c r="AB867" s="155"/>
      <c r="AC867" s="155"/>
    </row>
    <row r="868" ht="15.75" customHeight="1">
      <c r="D868" s="92"/>
      <c r="F868" s="92"/>
      <c r="U868" s="155"/>
      <c r="V868" s="155"/>
      <c r="W868" s="155"/>
      <c r="X868" s="155"/>
      <c r="Y868" s="155"/>
      <c r="Z868" s="155"/>
      <c r="AA868" s="155"/>
      <c r="AB868" s="155"/>
      <c r="AC868" s="155"/>
    </row>
    <row r="869" ht="15.75" customHeight="1">
      <c r="D869" s="92"/>
      <c r="F869" s="92"/>
      <c r="U869" s="155"/>
      <c r="V869" s="155"/>
      <c r="W869" s="155"/>
      <c r="X869" s="155"/>
      <c r="Y869" s="155"/>
      <c r="Z869" s="155"/>
      <c r="AA869" s="155"/>
      <c r="AB869" s="155"/>
      <c r="AC869" s="155"/>
    </row>
    <row r="870" ht="15.75" customHeight="1">
      <c r="D870" s="92"/>
      <c r="F870" s="92"/>
      <c r="U870" s="155"/>
      <c r="V870" s="155"/>
      <c r="W870" s="155"/>
      <c r="X870" s="155"/>
      <c r="Y870" s="155"/>
      <c r="Z870" s="155"/>
      <c r="AA870" s="155"/>
      <c r="AB870" s="155"/>
      <c r="AC870" s="155"/>
    </row>
    <row r="871" ht="15.75" customHeight="1">
      <c r="D871" s="92"/>
      <c r="F871" s="92"/>
      <c r="U871" s="155"/>
      <c r="V871" s="155"/>
      <c r="W871" s="155"/>
      <c r="X871" s="155"/>
      <c r="Y871" s="155"/>
      <c r="Z871" s="155"/>
      <c r="AA871" s="155"/>
      <c r="AB871" s="155"/>
      <c r="AC871" s="155"/>
    </row>
    <row r="872" ht="15.75" customHeight="1">
      <c r="D872" s="92"/>
      <c r="F872" s="92"/>
      <c r="U872" s="155"/>
      <c r="V872" s="155"/>
      <c r="W872" s="155"/>
      <c r="X872" s="155"/>
      <c r="Y872" s="155"/>
      <c r="Z872" s="155"/>
      <c r="AA872" s="155"/>
      <c r="AB872" s="155"/>
      <c r="AC872" s="155"/>
    </row>
    <row r="873" ht="15.75" customHeight="1">
      <c r="D873" s="92"/>
      <c r="F873" s="92"/>
      <c r="U873" s="155"/>
      <c r="V873" s="155"/>
      <c r="W873" s="155"/>
      <c r="X873" s="155"/>
      <c r="Y873" s="155"/>
      <c r="Z873" s="155"/>
      <c r="AA873" s="155"/>
      <c r="AB873" s="155"/>
      <c r="AC873" s="155"/>
    </row>
    <row r="874" ht="15.75" customHeight="1">
      <c r="D874" s="92"/>
      <c r="F874" s="92"/>
      <c r="U874" s="155"/>
      <c r="V874" s="155"/>
      <c r="W874" s="155"/>
      <c r="X874" s="155"/>
      <c r="Y874" s="155"/>
      <c r="Z874" s="155"/>
      <c r="AA874" s="155"/>
      <c r="AB874" s="155"/>
      <c r="AC874" s="155"/>
    </row>
    <row r="875" ht="15.75" customHeight="1">
      <c r="D875" s="92"/>
      <c r="F875" s="92"/>
      <c r="U875" s="155"/>
      <c r="V875" s="155"/>
      <c r="W875" s="155"/>
      <c r="X875" s="155"/>
      <c r="Y875" s="155"/>
      <c r="Z875" s="155"/>
      <c r="AA875" s="155"/>
      <c r="AB875" s="155"/>
      <c r="AC875" s="155"/>
    </row>
    <row r="876" ht="15.75" customHeight="1">
      <c r="D876" s="92"/>
      <c r="F876" s="92"/>
      <c r="U876" s="155"/>
      <c r="V876" s="155"/>
      <c r="W876" s="155"/>
      <c r="X876" s="155"/>
      <c r="Y876" s="155"/>
      <c r="Z876" s="155"/>
      <c r="AA876" s="155"/>
      <c r="AB876" s="155"/>
      <c r="AC876" s="155"/>
    </row>
    <row r="877" ht="15.75" customHeight="1">
      <c r="D877" s="92"/>
      <c r="F877" s="92"/>
      <c r="U877" s="155"/>
      <c r="V877" s="155"/>
      <c r="W877" s="155"/>
      <c r="X877" s="155"/>
      <c r="Y877" s="155"/>
      <c r="Z877" s="155"/>
      <c r="AA877" s="155"/>
      <c r="AB877" s="155"/>
      <c r="AC877" s="155"/>
    </row>
    <row r="878" ht="15.75" customHeight="1">
      <c r="D878" s="92"/>
      <c r="F878" s="92"/>
      <c r="U878" s="155"/>
      <c r="V878" s="155"/>
      <c r="W878" s="155"/>
      <c r="X878" s="155"/>
      <c r="Y878" s="155"/>
      <c r="Z878" s="155"/>
      <c r="AA878" s="155"/>
      <c r="AB878" s="155"/>
      <c r="AC878" s="155"/>
    </row>
    <row r="879" ht="15.75" customHeight="1">
      <c r="D879" s="92"/>
      <c r="F879" s="92"/>
      <c r="U879" s="155"/>
      <c r="V879" s="155"/>
      <c r="W879" s="155"/>
      <c r="X879" s="155"/>
      <c r="Y879" s="155"/>
      <c r="Z879" s="155"/>
      <c r="AA879" s="155"/>
      <c r="AB879" s="155"/>
      <c r="AC879" s="155"/>
    </row>
    <row r="880" ht="15.75" customHeight="1">
      <c r="D880" s="92"/>
      <c r="F880" s="92"/>
      <c r="U880" s="155"/>
      <c r="V880" s="155"/>
      <c r="W880" s="155"/>
      <c r="X880" s="155"/>
      <c r="Y880" s="155"/>
      <c r="Z880" s="155"/>
      <c r="AA880" s="155"/>
      <c r="AB880" s="155"/>
      <c r="AC880" s="155"/>
    </row>
    <row r="881" ht="15.75" customHeight="1">
      <c r="D881" s="92"/>
      <c r="F881" s="92"/>
      <c r="U881" s="155"/>
      <c r="V881" s="155"/>
      <c r="W881" s="155"/>
      <c r="X881" s="155"/>
      <c r="Y881" s="155"/>
      <c r="Z881" s="155"/>
      <c r="AA881" s="155"/>
      <c r="AB881" s="155"/>
      <c r="AC881" s="155"/>
    </row>
    <row r="882" ht="15.75" customHeight="1">
      <c r="D882" s="92"/>
      <c r="F882" s="92"/>
      <c r="U882" s="155"/>
      <c r="V882" s="155"/>
      <c r="W882" s="155"/>
      <c r="X882" s="155"/>
      <c r="Y882" s="155"/>
      <c r="Z882" s="155"/>
      <c r="AA882" s="155"/>
      <c r="AB882" s="155"/>
      <c r="AC882" s="155"/>
    </row>
    <row r="883" ht="15.75" customHeight="1">
      <c r="D883" s="92"/>
      <c r="F883" s="92"/>
      <c r="U883" s="155"/>
      <c r="V883" s="155"/>
      <c r="W883" s="155"/>
      <c r="X883" s="155"/>
      <c r="Y883" s="155"/>
      <c r="Z883" s="155"/>
      <c r="AA883" s="155"/>
      <c r="AB883" s="155"/>
      <c r="AC883" s="155"/>
    </row>
    <row r="884" ht="15.75" customHeight="1">
      <c r="D884" s="92"/>
      <c r="F884" s="92"/>
      <c r="U884" s="155"/>
      <c r="V884" s="155"/>
      <c r="W884" s="155"/>
      <c r="X884" s="155"/>
      <c r="Y884" s="155"/>
      <c r="Z884" s="155"/>
      <c r="AA884" s="155"/>
      <c r="AB884" s="155"/>
      <c r="AC884" s="155"/>
    </row>
    <row r="885" ht="15.75" customHeight="1">
      <c r="D885" s="92"/>
      <c r="F885" s="92"/>
      <c r="U885" s="155"/>
      <c r="V885" s="155"/>
      <c r="W885" s="155"/>
      <c r="X885" s="155"/>
      <c r="Y885" s="155"/>
      <c r="Z885" s="155"/>
      <c r="AA885" s="155"/>
      <c r="AB885" s="155"/>
      <c r="AC885" s="155"/>
    </row>
    <row r="886" ht="15.75" customHeight="1">
      <c r="D886" s="92"/>
      <c r="F886" s="92"/>
      <c r="U886" s="155"/>
      <c r="V886" s="155"/>
      <c r="W886" s="155"/>
      <c r="X886" s="155"/>
      <c r="Y886" s="155"/>
      <c r="Z886" s="155"/>
      <c r="AA886" s="155"/>
      <c r="AB886" s="155"/>
      <c r="AC886" s="155"/>
    </row>
    <row r="887" ht="15.75" customHeight="1">
      <c r="D887" s="92"/>
      <c r="F887" s="92"/>
      <c r="U887" s="155"/>
      <c r="V887" s="155"/>
      <c r="W887" s="155"/>
      <c r="X887" s="155"/>
      <c r="Y887" s="155"/>
      <c r="Z887" s="155"/>
      <c r="AA887" s="155"/>
      <c r="AB887" s="155"/>
      <c r="AC887" s="155"/>
    </row>
    <row r="888" ht="15.75" customHeight="1">
      <c r="D888" s="92"/>
      <c r="F888" s="92"/>
      <c r="U888" s="155"/>
      <c r="V888" s="155"/>
      <c r="W888" s="155"/>
      <c r="X888" s="155"/>
      <c r="Y888" s="155"/>
      <c r="Z888" s="155"/>
      <c r="AA888" s="155"/>
      <c r="AB888" s="155"/>
      <c r="AC888" s="155"/>
    </row>
    <row r="889" ht="15.75" customHeight="1">
      <c r="D889" s="92"/>
      <c r="F889" s="92"/>
      <c r="U889" s="155"/>
      <c r="V889" s="155"/>
      <c r="W889" s="155"/>
      <c r="X889" s="155"/>
      <c r="Y889" s="155"/>
      <c r="Z889" s="155"/>
      <c r="AA889" s="155"/>
      <c r="AB889" s="155"/>
      <c r="AC889" s="155"/>
    </row>
    <row r="890" ht="15.75" customHeight="1">
      <c r="D890" s="92"/>
      <c r="F890" s="92"/>
      <c r="U890" s="155"/>
      <c r="V890" s="155"/>
      <c r="W890" s="155"/>
      <c r="X890" s="155"/>
      <c r="Y890" s="155"/>
      <c r="Z890" s="155"/>
      <c r="AA890" s="155"/>
      <c r="AB890" s="155"/>
      <c r="AC890" s="155"/>
    </row>
    <row r="891" ht="15.75" customHeight="1">
      <c r="D891" s="92"/>
      <c r="F891" s="92"/>
      <c r="U891" s="155"/>
      <c r="V891" s="155"/>
      <c r="W891" s="155"/>
      <c r="X891" s="155"/>
      <c r="Y891" s="155"/>
      <c r="Z891" s="155"/>
      <c r="AA891" s="155"/>
      <c r="AB891" s="155"/>
      <c r="AC891" s="155"/>
    </row>
    <row r="892" ht="15.75" customHeight="1">
      <c r="D892" s="92"/>
      <c r="F892" s="92"/>
      <c r="U892" s="155"/>
      <c r="V892" s="155"/>
      <c r="W892" s="155"/>
      <c r="X892" s="155"/>
      <c r="Y892" s="155"/>
      <c r="Z892" s="155"/>
      <c r="AA892" s="155"/>
      <c r="AB892" s="155"/>
      <c r="AC892" s="155"/>
    </row>
    <row r="893" ht="15.75" customHeight="1">
      <c r="D893" s="92"/>
      <c r="F893" s="92"/>
      <c r="U893" s="155"/>
      <c r="V893" s="155"/>
      <c r="W893" s="155"/>
      <c r="X893" s="155"/>
      <c r="Y893" s="155"/>
      <c r="Z893" s="155"/>
      <c r="AA893" s="155"/>
      <c r="AB893" s="155"/>
      <c r="AC893" s="155"/>
    </row>
    <row r="894" ht="15.75" customHeight="1">
      <c r="D894" s="92"/>
      <c r="F894" s="92"/>
      <c r="U894" s="155"/>
      <c r="V894" s="155"/>
      <c r="W894" s="155"/>
      <c r="X894" s="155"/>
      <c r="Y894" s="155"/>
      <c r="Z894" s="155"/>
      <c r="AA894" s="155"/>
      <c r="AB894" s="155"/>
      <c r="AC894" s="155"/>
    </row>
    <row r="895" ht="15.75" customHeight="1">
      <c r="D895" s="92"/>
      <c r="F895" s="92"/>
      <c r="U895" s="155"/>
      <c r="V895" s="155"/>
      <c r="W895" s="155"/>
      <c r="X895" s="155"/>
      <c r="Y895" s="155"/>
      <c r="Z895" s="155"/>
      <c r="AA895" s="155"/>
      <c r="AB895" s="155"/>
      <c r="AC895" s="155"/>
    </row>
    <row r="896" ht="15.75" customHeight="1">
      <c r="D896" s="92"/>
      <c r="F896" s="92"/>
      <c r="U896" s="155"/>
      <c r="V896" s="155"/>
      <c r="W896" s="155"/>
      <c r="X896" s="155"/>
      <c r="Y896" s="155"/>
      <c r="Z896" s="155"/>
      <c r="AA896" s="155"/>
      <c r="AB896" s="155"/>
      <c r="AC896" s="155"/>
    </row>
    <row r="897" ht="15.75" customHeight="1">
      <c r="D897" s="92"/>
      <c r="F897" s="92"/>
      <c r="U897" s="155"/>
      <c r="V897" s="155"/>
      <c r="W897" s="155"/>
      <c r="X897" s="155"/>
      <c r="Y897" s="155"/>
      <c r="Z897" s="155"/>
      <c r="AA897" s="155"/>
      <c r="AB897" s="155"/>
      <c r="AC897" s="155"/>
    </row>
    <row r="898" ht="15.75" customHeight="1">
      <c r="D898" s="92"/>
      <c r="F898" s="92"/>
      <c r="U898" s="155"/>
      <c r="V898" s="155"/>
      <c r="W898" s="155"/>
      <c r="X898" s="155"/>
      <c r="Y898" s="155"/>
      <c r="Z898" s="155"/>
      <c r="AA898" s="155"/>
      <c r="AB898" s="155"/>
      <c r="AC898" s="155"/>
    </row>
    <row r="899" ht="15.75" customHeight="1">
      <c r="D899" s="92"/>
      <c r="F899" s="92"/>
      <c r="U899" s="155"/>
      <c r="V899" s="155"/>
      <c r="W899" s="155"/>
      <c r="X899" s="155"/>
      <c r="Y899" s="155"/>
      <c r="Z899" s="155"/>
      <c r="AA899" s="155"/>
      <c r="AB899" s="155"/>
      <c r="AC899" s="155"/>
    </row>
    <row r="900" ht="15.75" customHeight="1">
      <c r="D900" s="92"/>
      <c r="F900" s="92"/>
      <c r="U900" s="155"/>
      <c r="V900" s="155"/>
      <c r="W900" s="155"/>
      <c r="X900" s="155"/>
      <c r="Y900" s="155"/>
      <c r="Z900" s="155"/>
      <c r="AA900" s="155"/>
      <c r="AB900" s="155"/>
      <c r="AC900" s="155"/>
    </row>
    <row r="901" ht="15.75" customHeight="1">
      <c r="D901" s="92"/>
      <c r="F901" s="92"/>
      <c r="U901" s="155"/>
      <c r="V901" s="155"/>
      <c r="W901" s="155"/>
      <c r="X901" s="155"/>
      <c r="Y901" s="155"/>
      <c r="Z901" s="155"/>
      <c r="AA901" s="155"/>
      <c r="AB901" s="155"/>
      <c r="AC901" s="155"/>
    </row>
    <row r="902" ht="15.75" customHeight="1">
      <c r="D902" s="92"/>
      <c r="F902" s="92"/>
      <c r="U902" s="155"/>
      <c r="V902" s="155"/>
      <c r="W902" s="155"/>
      <c r="X902" s="155"/>
      <c r="Y902" s="155"/>
      <c r="Z902" s="155"/>
      <c r="AA902" s="155"/>
      <c r="AB902" s="155"/>
      <c r="AC902" s="155"/>
    </row>
    <row r="903" ht="15.75" customHeight="1">
      <c r="D903" s="92"/>
      <c r="F903" s="92"/>
      <c r="U903" s="155"/>
      <c r="V903" s="155"/>
      <c r="W903" s="155"/>
      <c r="X903" s="155"/>
      <c r="Y903" s="155"/>
      <c r="Z903" s="155"/>
      <c r="AA903" s="155"/>
      <c r="AB903" s="155"/>
      <c r="AC903" s="155"/>
    </row>
    <row r="904" ht="15.75" customHeight="1">
      <c r="D904" s="92"/>
      <c r="F904" s="92"/>
      <c r="U904" s="155"/>
      <c r="V904" s="155"/>
      <c r="W904" s="155"/>
      <c r="X904" s="155"/>
      <c r="Y904" s="155"/>
      <c r="Z904" s="155"/>
      <c r="AA904" s="155"/>
      <c r="AB904" s="155"/>
      <c r="AC904" s="155"/>
    </row>
    <row r="905" ht="15.75" customHeight="1">
      <c r="D905" s="92"/>
      <c r="F905" s="92"/>
      <c r="U905" s="155"/>
      <c r="V905" s="155"/>
      <c r="W905" s="155"/>
      <c r="X905" s="155"/>
      <c r="Y905" s="155"/>
      <c r="Z905" s="155"/>
      <c r="AA905" s="155"/>
      <c r="AB905" s="155"/>
      <c r="AC905" s="155"/>
    </row>
    <row r="906" ht="15.75" customHeight="1">
      <c r="D906" s="92"/>
      <c r="F906" s="92"/>
      <c r="U906" s="155"/>
      <c r="V906" s="155"/>
      <c r="W906" s="155"/>
      <c r="X906" s="155"/>
      <c r="Y906" s="155"/>
      <c r="Z906" s="155"/>
      <c r="AA906" s="155"/>
      <c r="AB906" s="155"/>
      <c r="AC906" s="155"/>
    </row>
    <row r="907" ht="15.75" customHeight="1">
      <c r="D907" s="92"/>
      <c r="F907" s="92"/>
      <c r="U907" s="155"/>
      <c r="V907" s="155"/>
      <c r="W907" s="155"/>
      <c r="X907" s="155"/>
      <c r="Y907" s="155"/>
      <c r="Z907" s="155"/>
      <c r="AA907" s="155"/>
      <c r="AB907" s="155"/>
      <c r="AC907" s="155"/>
    </row>
    <row r="908" ht="15.75" customHeight="1">
      <c r="D908" s="92"/>
      <c r="F908" s="92"/>
      <c r="U908" s="155"/>
      <c r="V908" s="155"/>
      <c r="W908" s="155"/>
      <c r="X908" s="155"/>
      <c r="Y908" s="155"/>
      <c r="Z908" s="155"/>
      <c r="AA908" s="155"/>
      <c r="AB908" s="155"/>
      <c r="AC908" s="155"/>
    </row>
    <row r="909" ht="15.75" customHeight="1">
      <c r="D909" s="92"/>
      <c r="F909" s="92"/>
      <c r="U909" s="155"/>
      <c r="V909" s="155"/>
      <c r="W909" s="155"/>
      <c r="X909" s="155"/>
      <c r="Y909" s="155"/>
      <c r="Z909" s="155"/>
      <c r="AA909" s="155"/>
      <c r="AB909" s="155"/>
      <c r="AC909" s="155"/>
    </row>
    <row r="910" ht="15.75" customHeight="1">
      <c r="D910" s="92"/>
      <c r="F910" s="92"/>
      <c r="U910" s="155"/>
      <c r="V910" s="155"/>
      <c r="W910" s="155"/>
      <c r="X910" s="155"/>
      <c r="Y910" s="155"/>
      <c r="Z910" s="155"/>
      <c r="AA910" s="155"/>
      <c r="AB910" s="155"/>
      <c r="AC910" s="155"/>
    </row>
    <row r="911" ht="15.75" customHeight="1">
      <c r="D911" s="92"/>
      <c r="F911" s="92"/>
      <c r="U911" s="155"/>
      <c r="V911" s="155"/>
      <c r="W911" s="155"/>
      <c r="X911" s="155"/>
      <c r="Y911" s="155"/>
      <c r="Z911" s="155"/>
      <c r="AA911" s="155"/>
      <c r="AB911" s="155"/>
      <c r="AC911" s="155"/>
    </row>
    <row r="912" ht="15.75" customHeight="1">
      <c r="D912" s="92"/>
      <c r="F912" s="92"/>
      <c r="U912" s="155"/>
      <c r="V912" s="155"/>
      <c r="W912" s="155"/>
      <c r="X912" s="155"/>
      <c r="Y912" s="155"/>
      <c r="Z912" s="155"/>
      <c r="AA912" s="155"/>
      <c r="AB912" s="155"/>
      <c r="AC912" s="155"/>
    </row>
    <row r="913" ht="15.75" customHeight="1">
      <c r="D913" s="92"/>
      <c r="F913" s="92"/>
      <c r="U913" s="155"/>
      <c r="V913" s="155"/>
      <c r="W913" s="155"/>
      <c r="X913" s="155"/>
      <c r="Y913" s="155"/>
      <c r="Z913" s="155"/>
      <c r="AA913" s="155"/>
      <c r="AB913" s="155"/>
      <c r="AC913" s="155"/>
    </row>
    <row r="914" ht="15.75" customHeight="1">
      <c r="D914" s="92"/>
      <c r="F914" s="92"/>
      <c r="U914" s="155"/>
      <c r="V914" s="155"/>
      <c r="W914" s="155"/>
      <c r="X914" s="155"/>
      <c r="Y914" s="155"/>
      <c r="Z914" s="155"/>
      <c r="AA914" s="155"/>
      <c r="AB914" s="155"/>
      <c r="AC914" s="155"/>
    </row>
    <row r="915" ht="15.75" customHeight="1">
      <c r="D915" s="92"/>
      <c r="F915" s="92"/>
      <c r="U915" s="155"/>
      <c r="V915" s="155"/>
      <c r="W915" s="155"/>
      <c r="X915" s="155"/>
      <c r="Y915" s="155"/>
      <c r="Z915" s="155"/>
      <c r="AA915" s="155"/>
      <c r="AB915" s="155"/>
      <c r="AC915" s="155"/>
    </row>
    <row r="916" ht="15.75" customHeight="1">
      <c r="D916" s="92"/>
      <c r="F916" s="92"/>
      <c r="U916" s="155"/>
      <c r="V916" s="155"/>
      <c r="W916" s="155"/>
      <c r="X916" s="155"/>
      <c r="Y916" s="155"/>
      <c r="Z916" s="155"/>
      <c r="AA916" s="155"/>
      <c r="AB916" s="155"/>
      <c r="AC916" s="155"/>
    </row>
    <row r="917" ht="15.75" customHeight="1">
      <c r="D917" s="92"/>
      <c r="F917" s="92"/>
      <c r="U917" s="155"/>
      <c r="V917" s="155"/>
      <c r="W917" s="155"/>
      <c r="X917" s="155"/>
      <c r="Y917" s="155"/>
      <c r="Z917" s="155"/>
      <c r="AA917" s="155"/>
      <c r="AB917" s="155"/>
      <c r="AC917" s="155"/>
    </row>
    <row r="918" ht="15.75" customHeight="1">
      <c r="D918" s="92"/>
      <c r="F918" s="92"/>
      <c r="U918" s="155"/>
      <c r="V918" s="155"/>
      <c r="W918" s="155"/>
      <c r="X918" s="155"/>
      <c r="Y918" s="155"/>
      <c r="Z918" s="155"/>
      <c r="AA918" s="155"/>
      <c r="AB918" s="155"/>
      <c r="AC918" s="155"/>
    </row>
    <row r="919" ht="15.75" customHeight="1">
      <c r="D919" s="92"/>
      <c r="F919" s="92"/>
      <c r="U919" s="155"/>
      <c r="V919" s="155"/>
      <c r="W919" s="155"/>
      <c r="X919" s="155"/>
      <c r="Y919" s="155"/>
      <c r="Z919" s="155"/>
      <c r="AA919" s="155"/>
      <c r="AB919" s="155"/>
      <c r="AC919" s="155"/>
    </row>
    <row r="920" ht="15.75" customHeight="1">
      <c r="D920" s="92"/>
      <c r="F920" s="92"/>
      <c r="U920" s="155"/>
      <c r="V920" s="155"/>
      <c r="W920" s="155"/>
      <c r="X920" s="155"/>
      <c r="Y920" s="155"/>
      <c r="Z920" s="155"/>
      <c r="AA920" s="155"/>
      <c r="AB920" s="155"/>
      <c r="AC920" s="155"/>
    </row>
    <row r="921" ht="15.75" customHeight="1">
      <c r="D921" s="92"/>
      <c r="F921" s="92"/>
      <c r="U921" s="155"/>
      <c r="V921" s="155"/>
      <c r="W921" s="155"/>
      <c r="X921" s="155"/>
      <c r="Y921" s="155"/>
      <c r="Z921" s="155"/>
      <c r="AA921" s="155"/>
      <c r="AB921" s="155"/>
      <c r="AC921" s="155"/>
    </row>
    <row r="922" ht="15.75" customHeight="1">
      <c r="D922" s="92"/>
      <c r="F922" s="92"/>
      <c r="U922" s="155"/>
      <c r="V922" s="155"/>
      <c r="W922" s="155"/>
      <c r="X922" s="155"/>
      <c r="Y922" s="155"/>
      <c r="Z922" s="155"/>
      <c r="AA922" s="155"/>
      <c r="AB922" s="155"/>
      <c r="AC922" s="155"/>
    </row>
    <row r="923" ht="15.75" customHeight="1">
      <c r="D923" s="92"/>
      <c r="F923" s="92"/>
      <c r="U923" s="155"/>
      <c r="V923" s="155"/>
      <c r="W923" s="155"/>
      <c r="X923" s="155"/>
      <c r="Y923" s="155"/>
      <c r="Z923" s="155"/>
      <c r="AA923" s="155"/>
      <c r="AB923" s="155"/>
      <c r="AC923" s="155"/>
    </row>
    <row r="924" ht="15.75" customHeight="1">
      <c r="D924" s="92"/>
      <c r="F924" s="92"/>
      <c r="U924" s="155"/>
      <c r="V924" s="155"/>
      <c r="W924" s="155"/>
      <c r="X924" s="155"/>
      <c r="Y924" s="155"/>
      <c r="Z924" s="155"/>
      <c r="AA924" s="155"/>
      <c r="AB924" s="155"/>
      <c r="AC924" s="155"/>
    </row>
    <row r="925" ht="15.75" customHeight="1">
      <c r="D925" s="92"/>
      <c r="F925" s="92"/>
      <c r="U925" s="155"/>
      <c r="V925" s="155"/>
      <c r="W925" s="155"/>
      <c r="X925" s="155"/>
      <c r="Y925" s="155"/>
      <c r="Z925" s="155"/>
      <c r="AA925" s="155"/>
      <c r="AB925" s="155"/>
      <c r="AC925" s="155"/>
    </row>
    <row r="926" ht="15.75" customHeight="1">
      <c r="D926" s="92"/>
      <c r="F926" s="92"/>
      <c r="U926" s="155"/>
      <c r="V926" s="155"/>
      <c r="W926" s="155"/>
      <c r="X926" s="155"/>
      <c r="Y926" s="155"/>
      <c r="Z926" s="155"/>
      <c r="AA926" s="155"/>
      <c r="AB926" s="155"/>
      <c r="AC926" s="155"/>
    </row>
    <row r="927" ht="15.75" customHeight="1">
      <c r="D927" s="92"/>
      <c r="F927" s="92"/>
      <c r="U927" s="155"/>
      <c r="V927" s="155"/>
      <c r="W927" s="155"/>
      <c r="X927" s="155"/>
      <c r="Y927" s="155"/>
      <c r="Z927" s="155"/>
      <c r="AA927" s="155"/>
      <c r="AB927" s="155"/>
      <c r="AC927" s="155"/>
    </row>
    <row r="928" ht="15.75" customHeight="1">
      <c r="D928" s="92"/>
      <c r="F928" s="92"/>
      <c r="U928" s="155"/>
      <c r="V928" s="155"/>
      <c r="W928" s="155"/>
      <c r="X928" s="155"/>
      <c r="Y928" s="155"/>
      <c r="Z928" s="155"/>
      <c r="AA928" s="155"/>
      <c r="AB928" s="155"/>
      <c r="AC928" s="155"/>
    </row>
    <row r="929" ht="15.75" customHeight="1">
      <c r="D929" s="92"/>
      <c r="F929" s="92"/>
      <c r="U929" s="155"/>
      <c r="V929" s="155"/>
      <c r="W929" s="155"/>
      <c r="X929" s="155"/>
      <c r="Y929" s="155"/>
      <c r="Z929" s="155"/>
      <c r="AA929" s="155"/>
      <c r="AB929" s="155"/>
      <c r="AC929" s="155"/>
    </row>
    <row r="930" ht="15.75" customHeight="1">
      <c r="D930" s="92"/>
      <c r="F930" s="92"/>
      <c r="U930" s="155"/>
      <c r="V930" s="155"/>
      <c r="W930" s="155"/>
      <c r="X930" s="155"/>
      <c r="Y930" s="155"/>
      <c r="Z930" s="155"/>
      <c r="AA930" s="155"/>
      <c r="AB930" s="155"/>
      <c r="AC930" s="155"/>
    </row>
    <row r="931" ht="15.75" customHeight="1">
      <c r="D931" s="92"/>
      <c r="F931" s="92"/>
      <c r="U931" s="155"/>
      <c r="V931" s="155"/>
      <c r="W931" s="155"/>
      <c r="X931" s="155"/>
      <c r="Y931" s="155"/>
      <c r="Z931" s="155"/>
      <c r="AA931" s="155"/>
      <c r="AB931" s="155"/>
      <c r="AC931" s="155"/>
    </row>
    <row r="932" ht="15.75" customHeight="1">
      <c r="D932" s="92"/>
      <c r="F932" s="92"/>
      <c r="U932" s="155"/>
      <c r="V932" s="155"/>
      <c r="W932" s="155"/>
      <c r="X932" s="155"/>
      <c r="Y932" s="155"/>
      <c r="Z932" s="155"/>
      <c r="AA932" s="155"/>
      <c r="AB932" s="155"/>
      <c r="AC932" s="155"/>
    </row>
    <row r="933" ht="15.75" customHeight="1">
      <c r="D933" s="92"/>
      <c r="F933" s="92"/>
      <c r="U933" s="155"/>
      <c r="V933" s="155"/>
      <c r="W933" s="155"/>
      <c r="X933" s="155"/>
      <c r="Y933" s="155"/>
      <c r="Z933" s="155"/>
      <c r="AA933" s="155"/>
      <c r="AB933" s="155"/>
      <c r="AC933" s="155"/>
    </row>
    <row r="934" ht="15.75" customHeight="1">
      <c r="D934" s="92"/>
      <c r="F934" s="92"/>
      <c r="U934" s="155"/>
      <c r="V934" s="155"/>
      <c r="W934" s="155"/>
      <c r="X934" s="155"/>
      <c r="Y934" s="155"/>
      <c r="Z934" s="155"/>
      <c r="AA934" s="155"/>
      <c r="AB934" s="155"/>
      <c r="AC934" s="155"/>
    </row>
    <row r="935" ht="15.75" customHeight="1">
      <c r="D935" s="92"/>
      <c r="F935" s="92"/>
      <c r="U935" s="155"/>
      <c r="V935" s="155"/>
      <c r="W935" s="155"/>
      <c r="X935" s="155"/>
      <c r="Y935" s="155"/>
      <c r="Z935" s="155"/>
      <c r="AA935" s="155"/>
      <c r="AB935" s="155"/>
      <c r="AC935" s="155"/>
    </row>
    <row r="936" ht="15.75" customHeight="1">
      <c r="D936" s="92"/>
      <c r="F936" s="92"/>
      <c r="U936" s="155"/>
      <c r="V936" s="155"/>
      <c r="W936" s="155"/>
      <c r="X936" s="155"/>
      <c r="Y936" s="155"/>
      <c r="Z936" s="155"/>
      <c r="AA936" s="155"/>
      <c r="AB936" s="155"/>
      <c r="AC936" s="155"/>
    </row>
    <row r="937" ht="15.75" customHeight="1">
      <c r="D937" s="92"/>
      <c r="F937" s="92"/>
      <c r="U937" s="155"/>
      <c r="V937" s="155"/>
      <c r="W937" s="155"/>
      <c r="X937" s="155"/>
      <c r="Y937" s="155"/>
      <c r="Z937" s="155"/>
      <c r="AA937" s="155"/>
      <c r="AB937" s="155"/>
      <c r="AC937" s="155"/>
    </row>
    <row r="938" ht="15.75" customHeight="1">
      <c r="D938" s="92"/>
      <c r="F938" s="92"/>
      <c r="U938" s="155"/>
      <c r="V938" s="155"/>
      <c r="W938" s="155"/>
      <c r="X938" s="155"/>
      <c r="Y938" s="155"/>
      <c r="Z938" s="155"/>
      <c r="AA938" s="155"/>
      <c r="AB938" s="155"/>
      <c r="AC938" s="155"/>
    </row>
    <row r="939" ht="15.75" customHeight="1">
      <c r="D939" s="92"/>
      <c r="F939" s="92"/>
      <c r="U939" s="155"/>
      <c r="V939" s="155"/>
      <c r="W939" s="155"/>
      <c r="X939" s="155"/>
      <c r="Y939" s="155"/>
      <c r="Z939" s="155"/>
      <c r="AA939" s="155"/>
      <c r="AB939" s="155"/>
      <c r="AC939" s="155"/>
    </row>
    <row r="940" ht="15.75" customHeight="1">
      <c r="D940" s="92"/>
      <c r="F940" s="92"/>
      <c r="U940" s="155"/>
      <c r="V940" s="155"/>
      <c r="W940" s="155"/>
      <c r="X940" s="155"/>
      <c r="Y940" s="155"/>
      <c r="Z940" s="155"/>
      <c r="AA940" s="155"/>
      <c r="AB940" s="155"/>
      <c r="AC940" s="155"/>
    </row>
    <row r="941" ht="15.75" customHeight="1">
      <c r="D941" s="92"/>
      <c r="F941" s="92"/>
      <c r="U941" s="155"/>
      <c r="V941" s="155"/>
      <c r="W941" s="155"/>
      <c r="X941" s="155"/>
      <c r="Y941" s="155"/>
      <c r="Z941" s="155"/>
      <c r="AA941" s="155"/>
      <c r="AB941" s="155"/>
      <c r="AC941" s="155"/>
    </row>
    <row r="942" ht="15.75" customHeight="1">
      <c r="D942" s="92"/>
      <c r="F942" s="92"/>
      <c r="U942" s="155"/>
      <c r="V942" s="155"/>
      <c r="W942" s="155"/>
      <c r="X942" s="155"/>
      <c r="Y942" s="155"/>
      <c r="Z942" s="155"/>
      <c r="AA942" s="155"/>
      <c r="AB942" s="155"/>
      <c r="AC942" s="155"/>
    </row>
    <row r="943" ht="15.75" customHeight="1">
      <c r="D943" s="92"/>
      <c r="F943" s="92"/>
      <c r="U943" s="155"/>
      <c r="V943" s="155"/>
      <c r="W943" s="155"/>
      <c r="X943" s="155"/>
      <c r="Y943" s="155"/>
      <c r="Z943" s="155"/>
      <c r="AA943" s="155"/>
      <c r="AB943" s="155"/>
      <c r="AC943" s="155"/>
    </row>
    <row r="944" ht="15.75" customHeight="1">
      <c r="D944" s="92"/>
      <c r="F944" s="92"/>
      <c r="U944" s="155"/>
      <c r="V944" s="155"/>
      <c r="W944" s="155"/>
      <c r="X944" s="155"/>
      <c r="Y944" s="155"/>
      <c r="Z944" s="155"/>
      <c r="AA944" s="155"/>
      <c r="AB944" s="155"/>
      <c r="AC944" s="155"/>
    </row>
    <row r="945" ht="15.75" customHeight="1">
      <c r="D945" s="92"/>
      <c r="F945" s="92"/>
      <c r="U945" s="155"/>
      <c r="V945" s="155"/>
      <c r="W945" s="155"/>
      <c r="X945" s="155"/>
      <c r="Y945" s="155"/>
      <c r="Z945" s="155"/>
      <c r="AA945" s="155"/>
      <c r="AB945" s="155"/>
      <c r="AC945" s="155"/>
    </row>
    <row r="946" ht="15.75" customHeight="1">
      <c r="D946" s="92"/>
      <c r="F946" s="92"/>
      <c r="U946" s="155"/>
      <c r="V946" s="155"/>
      <c r="W946" s="155"/>
      <c r="X946" s="155"/>
      <c r="Y946" s="155"/>
      <c r="Z946" s="155"/>
      <c r="AA946" s="155"/>
      <c r="AB946" s="155"/>
      <c r="AC946" s="155"/>
    </row>
    <row r="947" ht="15.75" customHeight="1">
      <c r="D947" s="92"/>
      <c r="F947" s="92"/>
      <c r="U947" s="155"/>
      <c r="V947" s="155"/>
      <c r="W947" s="155"/>
      <c r="X947" s="155"/>
      <c r="Y947" s="155"/>
      <c r="Z947" s="155"/>
      <c r="AA947" s="155"/>
      <c r="AB947" s="155"/>
      <c r="AC947" s="155"/>
    </row>
    <row r="948" ht="15.75" customHeight="1">
      <c r="D948" s="92"/>
      <c r="F948" s="92"/>
      <c r="U948" s="155"/>
      <c r="V948" s="155"/>
      <c r="W948" s="155"/>
      <c r="X948" s="155"/>
      <c r="Y948" s="155"/>
      <c r="Z948" s="155"/>
      <c r="AA948" s="155"/>
      <c r="AB948" s="155"/>
      <c r="AC948" s="155"/>
    </row>
    <row r="949" ht="15.75" customHeight="1">
      <c r="D949" s="92"/>
      <c r="F949" s="92"/>
      <c r="U949" s="155"/>
      <c r="V949" s="155"/>
      <c r="W949" s="155"/>
      <c r="X949" s="155"/>
      <c r="Y949" s="155"/>
      <c r="Z949" s="155"/>
      <c r="AA949" s="155"/>
      <c r="AB949" s="155"/>
      <c r="AC949" s="155"/>
    </row>
    <row r="950" ht="15.75" customHeight="1">
      <c r="D950" s="92"/>
      <c r="F950" s="92"/>
      <c r="U950" s="155"/>
      <c r="V950" s="155"/>
      <c r="W950" s="155"/>
      <c r="X950" s="155"/>
      <c r="Y950" s="155"/>
      <c r="Z950" s="155"/>
      <c r="AA950" s="155"/>
      <c r="AB950" s="155"/>
      <c r="AC950" s="155"/>
    </row>
    <row r="951" ht="15.75" customHeight="1">
      <c r="D951" s="92"/>
      <c r="F951" s="92"/>
      <c r="U951" s="155"/>
      <c r="V951" s="155"/>
      <c r="W951" s="155"/>
      <c r="X951" s="155"/>
      <c r="Y951" s="155"/>
      <c r="Z951" s="155"/>
      <c r="AA951" s="155"/>
      <c r="AB951" s="155"/>
      <c r="AC951" s="155"/>
    </row>
    <row r="952" ht="15.75" customHeight="1">
      <c r="D952" s="92"/>
      <c r="F952" s="92"/>
      <c r="U952" s="155"/>
      <c r="V952" s="155"/>
      <c r="W952" s="155"/>
      <c r="X952" s="155"/>
      <c r="Y952" s="155"/>
      <c r="Z952" s="155"/>
      <c r="AA952" s="155"/>
      <c r="AB952" s="155"/>
      <c r="AC952" s="155"/>
    </row>
    <row r="953" ht="15.75" customHeight="1">
      <c r="D953" s="92"/>
      <c r="F953" s="92"/>
      <c r="U953" s="155"/>
      <c r="V953" s="155"/>
      <c r="W953" s="155"/>
      <c r="X953" s="155"/>
      <c r="Y953" s="155"/>
      <c r="Z953" s="155"/>
      <c r="AA953" s="155"/>
      <c r="AB953" s="155"/>
      <c r="AC953" s="155"/>
    </row>
    <row r="954" ht="15.75" customHeight="1">
      <c r="D954" s="92"/>
      <c r="F954" s="92"/>
      <c r="U954" s="155"/>
      <c r="V954" s="155"/>
      <c r="W954" s="155"/>
      <c r="X954" s="155"/>
      <c r="Y954" s="155"/>
      <c r="Z954" s="155"/>
      <c r="AA954" s="155"/>
      <c r="AB954" s="155"/>
      <c r="AC954" s="155"/>
    </row>
    <row r="955" ht="15.75" customHeight="1">
      <c r="D955" s="92"/>
      <c r="F955" s="92"/>
      <c r="U955" s="155"/>
      <c r="V955" s="155"/>
      <c r="W955" s="155"/>
      <c r="X955" s="155"/>
      <c r="Y955" s="155"/>
      <c r="Z955" s="155"/>
      <c r="AA955" s="155"/>
      <c r="AB955" s="155"/>
      <c r="AC955" s="155"/>
    </row>
    <row r="956" ht="15.75" customHeight="1">
      <c r="D956" s="92"/>
      <c r="F956" s="92"/>
      <c r="U956" s="155"/>
      <c r="V956" s="155"/>
      <c r="W956" s="155"/>
      <c r="X956" s="155"/>
      <c r="Y956" s="155"/>
      <c r="Z956" s="155"/>
      <c r="AA956" s="155"/>
      <c r="AB956" s="155"/>
      <c r="AC956" s="155"/>
    </row>
    <row r="957" ht="15.75" customHeight="1">
      <c r="D957" s="92"/>
      <c r="F957" s="92"/>
      <c r="U957" s="155"/>
      <c r="V957" s="155"/>
      <c r="W957" s="155"/>
      <c r="X957" s="155"/>
      <c r="Y957" s="155"/>
      <c r="Z957" s="155"/>
      <c r="AA957" s="155"/>
      <c r="AB957" s="155"/>
      <c r="AC957" s="155"/>
    </row>
    <row r="958" ht="15.75" customHeight="1">
      <c r="D958" s="92"/>
      <c r="F958" s="92"/>
      <c r="U958" s="155"/>
      <c r="V958" s="155"/>
      <c r="W958" s="155"/>
      <c r="X958" s="155"/>
      <c r="Y958" s="155"/>
      <c r="Z958" s="155"/>
      <c r="AA958" s="155"/>
      <c r="AB958" s="155"/>
      <c r="AC958" s="155"/>
    </row>
    <row r="959" ht="15.75" customHeight="1">
      <c r="D959" s="92"/>
      <c r="F959" s="92"/>
      <c r="U959" s="155"/>
      <c r="V959" s="155"/>
      <c r="W959" s="155"/>
      <c r="X959" s="155"/>
      <c r="Y959" s="155"/>
      <c r="Z959" s="155"/>
      <c r="AA959" s="155"/>
      <c r="AB959" s="155"/>
      <c r="AC959" s="155"/>
    </row>
    <row r="960" ht="15.75" customHeight="1">
      <c r="D960" s="92"/>
      <c r="F960" s="92"/>
      <c r="U960" s="155"/>
      <c r="V960" s="155"/>
      <c r="W960" s="155"/>
      <c r="X960" s="155"/>
      <c r="Y960" s="155"/>
      <c r="Z960" s="155"/>
      <c r="AA960" s="155"/>
      <c r="AB960" s="155"/>
      <c r="AC960" s="155"/>
    </row>
    <row r="961" ht="15.75" customHeight="1">
      <c r="D961" s="92"/>
      <c r="F961" s="92"/>
      <c r="U961" s="155"/>
      <c r="V961" s="155"/>
      <c r="W961" s="155"/>
      <c r="X961" s="155"/>
      <c r="Y961" s="155"/>
      <c r="Z961" s="155"/>
      <c r="AA961" s="155"/>
      <c r="AB961" s="155"/>
      <c r="AC961" s="155"/>
    </row>
    <row r="962" ht="15.75" customHeight="1">
      <c r="D962" s="92"/>
      <c r="F962" s="92"/>
      <c r="U962" s="155"/>
      <c r="V962" s="155"/>
      <c r="W962" s="155"/>
      <c r="X962" s="155"/>
      <c r="Y962" s="155"/>
      <c r="Z962" s="155"/>
      <c r="AA962" s="155"/>
      <c r="AB962" s="155"/>
      <c r="AC962" s="155"/>
    </row>
    <row r="963" ht="15.75" customHeight="1">
      <c r="D963" s="92"/>
      <c r="F963" s="92"/>
      <c r="U963" s="155"/>
      <c r="V963" s="155"/>
      <c r="W963" s="155"/>
      <c r="X963" s="155"/>
      <c r="Y963" s="155"/>
      <c r="Z963" s="155"/>
      <c r="AA963" s="155"/>
      <c r="AB963" s="155"/>
      <c r="AC963" s="155"/>
    </row>
    <row r="964" ht="15.75" customHeight="1">
      <c r="D964" s="92"/>
      <c r="F964" s="92"/>
      <c r="U964" s="155"/>
      <c r="V964" s="155"/>
      <c r="W964" s="155"/>
      <c r="X964" s="155"/>
      <c r="Y964" s="155"/>
      <c r="Z964" s="155"/>
      <c r="AA964" s="155"/>
      <c r="AB964" s="155"/>
      <c r="AC964" s="155"/>
    </row>
    <row r="965" ht="15.75" customHeight="1">
      <c r="D965" s="92"/>
      <c r="F965" s="92"/>
      <c r="U965" s="155"/>
      <c r="V965" s="155"/>
      <c r="W965" s="155"/>
      <c r="X965" s="155"/>
      <c r="Y965" s="155"/>
      <c r="Z965" s="155"/>
      <c r="AA965" s="155"/>
      <c r="AB965" s="155"/>
      <c r="AC965" s="155"/>
    </row>
    <row r="966" ht="15.75" customHeight="1">
      <c r="D966" s="92"/>
      <c r="F966" s="92"/>
      <c r="U966" s="155"/>
      <c r="V966" s="155"/>
      <c r="W966" s="155"/>
      <c r="X966" s="155"/>
      <c r="Y966" s="155"/>
      <c r="Z966" s="155"/>
      <c r="AA966" s="155"/>
      <c r="AB966" s="155"/>
      <c r="AC966" s="155"/>
    </row>
    <row r="967" ht="15.75" customHeight="1">
      <c r="D967" s="92"/>
      <c r="F967" s="92"/>
      <c r="U967" s="155"/>
      <c r="V967" s="155"/>
      <c r="W967" s="155"/>
      <c r="X967" s="155"/>
      <c r="Y967" s="155"/>
      <c r="Z967" s="155"/>
      <c r="AA967" s="155"/>
      <c r="AB967" s="155"/>
      <c r="AC967" s="155"/>
    </row>
    <row r="968" ht="15.75" customHeight="1">
      <c r="D968" s="92"/>
      <c r="F968" s="92"/>
      <c r="U968" s="155"/>
      <c r="V968" s="155"/>
      <c r="W968" s="155"/>
      <c r="X968" s="155"/>
      <c r="Y968" s="155"/>
      <c r="Z968" s="155"/>
      <c r="AA968" s="155"/>
      <c r="AB968" s="155"/>
      <c r="AC968" s="155"/>
    </row>
    <row r="969" ht="15.75" customHeight="1">
      <c r="D969" s="92"/>
      <c r="F969" s="92"/>
      <c r="U969" s="155"/>
      <c r="V969" s="155"/>
      <c r="W969" s="155"/>
      <c r="X969" s="155"/>
      <c r="Y969" s="155"/>
      <c r="Z969" s="155"/>
      <c r="AA969" s="155"/>
      <c r="AB969" s="155"/>
      <c r="AC969" s="155"/>
    </row>
    <row r="970" ht="15.75" customHeight="1">
      <c r="D970" s="92"/>
      <c r="F970" s="92"/>
      <c r="U970" s="155"/>
      <c r="V970" s="155"/>
      <c r="W970" s="155"/>
      <c r="X970" s="155"/>
      <c r="Y970" s="155"/>
      <c r="Z970" s="155"/>
      <c r="AA970" s="155"/>
      <c r="AB970" s="155"/>
      <c r="AC970" s="155"/>
    </row>
    <row r="971" ht="15.75" customHeight="1">
      <c r="D971" s="92"/>
      <c r="F971" s="92"/>
      <c r="U971" s="155"/>
      <c r="V971" s="155"/>
      <c r="W971" s="155"/>
      <c r="X971" s="155"/>
      <c r="Y971" s="155"/>
      <c r="Z971" s="155"/>
      <c r="AA971" s="155"/>
      <c r="AB971" s="155"/>
      <c r="AC971" s="155"/>
    </row>
    <row r="972" ht="15.75" customHeight="1">
      <c r="D972" s="92"/>
      <c r="F972" s="92"/>
      <c r="U972" s="155"/>
      <c r="V972" s="155"/>
      <c r="W972" s="155"/>
      <c r="X972" s="155"/>
      <c r="Y972" s="155"/>
      <c r="Z972" s="155"/>
      <c r="AA972" s="155"/>
      <c r="AB972" s="155"/>
      <c r="AC972" s="155"/>
    </row>
    <row r="973" ht="15.75" customHeight="1">
      <c r="D973" s="92"/>
      <c r="F973" s="92"/>
      <c r="U973" s="155"/>
      <c r="V973" s="155"/>
      <c r="W973" s="155"/>
      <c r="X973" s="155"/>
      <c r="Y973" s="155"/>
      <c r="Z973" s="155"/>
      <c r="AA973" s="155"/>
      <c r="AB973" s="155"/>
      <c r="AC973" s="155"/>
    </row>
    <row r="974" ht="15.75" customHeight="1">
      <c r="D974" s="92"/>
      <c r="F974" s="92"/>
      <c r="U974" s="155"/>
      <c r="V974" s="155"/>
      <c r="W974" s="155"/>
      <c r="X974" s="155"/>
      <c r="Y974" s="155"/>
      <c r="Z974" s="155"/>
      <c r="AA974" s="155"/>
      <c r="AB974" s="155"/>
      <c r="AC974" s="155"/>
    </row>
    <row r="975" ht="15.75" customHeight="1">
      <c r="D975" s="92"/>
      <c r="F975" s="92"/>
      <c r="U975" s="155"/>
      <c r="V975" s="155"/>
      <c r="W975" s="155"/>
      <c r="X975" s="155"/>
      <c r="Y975" s="155"/>
      <c r="Z975" s="155"/>
      <c r="AA975" s="155"/>
      <c r="AB975" s="155"/>
      <c r="AC975" s="155"/>
    </row>
    <row r="976" ht="15.75" customHeight="1">
      <c r="D976" s="92"/>
      <c r="F976" s="92"/>
      <c r="U976" s="155"/>
      <c r="V976" s="155"/>
      <c r="W976" s="155"/>
      <c r="X976" s="155"/>
      <c r="Y976" s="155"/>
      <c r="Z976" s="155"/>
      <c r="AA976" s="155"/>
      <c r="AB976" s="155"/>
      <c r="AC976" s="155"/>
    </row>
    <row r="977" ht="15.75" customHeight="1">
      <c r="D977" s="92"/>
      <c r="F977" s="92"/>
      <c r="U977" s="155"/>
      <c r="V977" s="155"/>
      <c r="W977" s="155"/>
      <c r="X977" s="155"/>
      <c r="Y977" s="155"/>
      <c r="Z977" s="155"/>
      <c r="AA977" s="155"/>
      <c r="AB977" s="155"/>
      <c r="AC977" s="155"/>
    </row>
    <row r="978" ht="15.75" customHeight="1">
      <c r="D978" s="92"/>
      <c r="F978" s="92"/>
      <c r="U978" s="155"/>
      <c r="V978" s="155"/>
      <c r="W978" s="155"/>
      <c r="X978" s="155"/>
      <c r="Y978" s="155"/>
      <c r="Z978" s="155"/>
      <c r="AA978" s="155"/>
      <c r="AB978" s="155"/>
      <c r="AC978" s="155"/>
    </row>
    <row r="979" ht="15.75" customHeight="1">
      <c r="D979" s="92"/>
      <c r="F979" s="92"/>
      <c r="U979" s="155"/>
      <c r="V979" s="155"/>
      <c r="W979" s="155"/>
      <c r="X979" s="155"/>
      <c r="Y979" s="155"/>
      <c r="Z979" s="155"/>
      <c r="AA979" s="155"/>
      <c r="AB979" s="155"/>
      <c r="AC979" s="155"/>
    </row>
    <row r="980" ht="15.75" customHeight="1">
      <c r="D980" s="92"/>
      <c r="F980" s="92"/>
      <c r="U980" s="155"/>
      <c r="V980" s="155"/>
      <c r="W980" s="155"/>
      <c r="X980" s="155"/>
      <c r="Y980" s="155"/>
      <c r="Z980" s="155"/>
      <c r="AA980" s="155"/>
      <c r="AB980" s="155"/>
      <c r="AC980" s="155"/>
    </row>
    <row r="981" ht="15.75" customHeight="1">
      <c r="D981" s="92"/>
      <c r="F981" s="92"/>
      <c r="U981" s="155"/>
      <c r="V981" s="155"/>
      <c r="W981" s="155"/>
      <c r="X981" s="155"/>
      <c r="Y981" s="155"/>
      <c r="Z981" s="155"/>
      <c r="AA981" s="155"/>
      <c r="AB981" s="155"/>
      <c r="AC981" s="155"/>
    </row>
    <row r="982" ht="15.75" customHeight="1">
      <c r="D982" s="92"/>
      <c r="F982" s="92"/>
      <c r="U982" s="155"/>
      <c r="V982" s="155"/>
      <c r="W982" s="155"/>
      <c r="X982" s="155"/>
      <c r="Y982" s="155"/>
      <c r="Z982" s="155"/>
      <c r="AA982" s="155"/>
      <c r="AB982" s="155"/>
      <c r="AC982" s="155"/>
    </row>
    <row r="983" ht="15.75" customHeight="1">
      <c r="D983" s="92"/>
      <c r="F983" s="92"/>
      <c r="U983" s="155"/>
      <c r="V983" s="155"/>
      <c r="W983" s="155"/>
      <c r="X983" s="155"/>
      <c r="Y983" s="155"/>
      <c r="Z983" s="155"/>
      <c r="AA983" s="155"/>
      <c r="AB983" s="155"/>
      <c r="AC983" s="155"/>
    </row>
    <row r="984" ht="15.75" customHeight="1">
      <c r="D984" s="92"/>
      <c r="F984" s="92"/>
      <c r="U984" s="155"/>
      <c r="V984" s="155"/>
      <c r="W984" s="155"/>
      <c r="X984" s="155"/>
      <c r="Y984" s="155"/>
      <c r="Z984" s="155"/>
      <c r="AA984" s="155"/>
      <c r="AB984" s="155"/>
      <c r="AC984" s="155"/>
    </row>
    <row r="985" ht="15.75" customHeight="1">
      <c r="D985" s="92"/>
      <c r="F985" s="92"/>
      <c r="U985" s="155"/>
      <c r="V985" s="155"/>
      <c r="W985" s="155"/>
      <c r="X985" s="155"/>
      <c r="Y985" s="155"/>
      <c r="Z985" s="155"/>
      <c r="AA985" s="155"/>
      <c r="AB985" s="155"/>
      <c r="AC985" s="155"/>
    </row>
    <row r="986" ht="15.75" customHeight="1">
      <c r="D986" s="92"/>
      <c r="F986" s="92"/>
      <c r="U986" s="155"/>
      <c r="V986" s="155"/>
      <c r="W986" s="155"/>
      <c r="X986" s="155"/>
      <c r="Y986" s="155"/>
      <c r="Z986" s="155"/>
      <c r="AA986" s="155"/>
      <c r="AB986" s="155"/>
      <c r="AC986" s="155"/>
    </row>
    <row r="987" ht="15.75" customHeight="1">
      <c r="D987" s="92"/>
      <c r="F987" s="92"/>
      <c r="U987" s="155"/>
      <c r="V987" s="155"/>
      <c r="W987" s="155"/>
      <c r="X987" s="155"/>
      <c r="Y987" s="155"/>
      <c r="Z987" s="155"/>
      <c r="AA987" s="155"/>
      <c r="AB987" s="155"/>
      <c r="AC987" s="155"/>
    </row>
    <row r="988" ht="15.75" customHeight="1">
      <c r="D988" s="92"/>
      <c r="F988" s="92"/>
      <c r="U988" s="155"/>
      <c r="V988" s="155"/>
      <c r="W988" s="155"/>
      <c r="X988" s="155"/>
      <c r="Y988" s="155"/>
      <c r="Z988" s="155"/>
      <c r="AA988" s="155"/>
      <c r="AB988" s="155"/>
      <c r="AC988" s="155"/>
    </row>
    <row r="989" ht="15.75" customHeight="1">
      <c r="D989" s="92"/>
      <c r="F989" s="92"/>
      <c r="U989" s="155"/>
      <c r="V989" s="155"/>
      <c r="W989" s="155"/>
      <c r="X989" s="155"/>
      <c r="Y989" s="155"/>
      <c r="Z989" s="155"/>
      <c r="AA989" s="155"/>
      <c r="AB989" s="155"/>
      <c r="AC989" s="155"/>
    </row>
    <row r="990" ht="15.75" customHeight="1">
      <c r="D990" s="92"/>
      <c r="F990" s="92"/>
      <c r="U990" s="155"/>
      <c r="V990" s="155"/>
      <c r="W990" s="155"/>
      <c r="X990" s="155"/>
      <c r="Y990" s="155"/>
      <c r="Z990" s="155"/>
      <c r="AA990" s="155"/>
      <c r="AB990" s="155"/>
      <c r="AC990" s="155"/>
    </row>
    <row r="991" ht="15.75" customHeight="1">
      <c r="D991" s="92"/>
      <c r="F991" s="92"/>
      <c r="U991" s="155"/>
      <c r="V991" s="155"/>
      <c r="W991" s="155"/>
      <c r="X991" s="155"/>
      <c r="Y991" s="155"/>
      <c r="Z991" s="155"/>
      <c r="AA991" s="155"/>
      <c r="AB991" s="155"/>
      <c r="AC991" s="155"/>
    </row>
    <row r="992" ht="15.75" customHeight="1">
      <c r="D992" s="92"/>
      <c r="F992" s="92"/>
      <c r="U992" s="155"/>
      <c r="V992" s="155"/>
      <c r="W992" s="155"/>
      <c r="X992" s="155"/>
      <c r="Y992" s="155"/>
      <c r="Z992" s="155"/>
      <c r="AA992" s="155"/>
      <c r="AB992" s="155"/>
      <c r="AC992" s="155"/>
    </row>
    <row r="993" ht="15.75" customHeight="1">
      <c r="D993" s="92"/>
      <c r="F993" s="92"/>
      <c r="U993" s="155"/>
      <c r="V993" s="155"/>
      <c r="W993" s="155"/>
      <c r="X993" s="155"/>
      <c r="Y993" s="155"/>
      <c r="Z993" s="155"/>
      <c r="AA993" s="155"/>
      <c r="AB993" s="155"/>
      <c r="AC993" s="155"/>
    </row>
    <row r="994" ht="15.75" customHeight="1">
      <c r="D994" s="92"/>
      <c r="F994" s="92"/>
      <c r="U994" s="155"/>
      <c r="V994" s="155"/>
      <c r="W994" s="155"/>
      <c r="X994" s="155"/>
      <c r="Y994" s="155"/>
      <c r="Z994" s="155"/>
      <c r="AA994" s="155"/>
      <c r="AB994" s="155"/>
      <c r="AC994" s="155"/>
    </row>
    <row r="995" ht="15.75" customHeight="1">
      <c r="D995" s="92"/>
      <c r="F995" s="92"/>
      <c r="U995" s="155"/>
      <c r="V995" s="155"/>
      <c r="W995" s="155"/>
      <c r="X995" s="155"/>
      <c r="Y995" s="155"/>
      <c r="Z995" s="155"/>
      <c r="AA995" s="155"/>
      <c r="AB995" s="155"/>
      <c r="AC995" s="155"/>
    </row>
    <row r="996" ht="15.75" customHeight="1">
      <c r="D996" s="92"/>
      <c r="F996" s="92"/>
      <c r="U996" s="155"/>
      <c r="V996" s="155"/>
      <c r="W996" s="155"/>
      <c r="X996" s="155"/>
      <c r="Y996" s="155"/>
      <c r="Z996" s="155"/>
      <c r="AA996" s="155"/>
      <c r="AB996" s="155"/>
      <c r="AC996" s="155"/>
    </row>
    <row r="997" ht="15.75" customHeight="1">
      <c r="D997" s="92"/>
      <c r="F997" s="92"/>
      <c r="U997" s="155"/>
      <c r="V997" s="155"/>
      <c r="W997" s="155"/>
      <c r="X997" s="155"/>
      <c r="Y997" s="155"/>
      <c r="Z997" s="155"/>
      <c r="AA997" s="155"/>
      <c r="AB997" s="155"/>
      <c r="AC997" s="155"/>
    </row>
    <row r="998" ht="15.75" customHeight="1">
      <c r="D998" s="92"/>
      <c r="F998" s="92"/>
      <c r="U998" s="155"/>
      <c r="V998" s="155"/>
      <c r="W998" s="155"/>
      <c r="X998" s="155"/>
      <c r="Y998" s="155"/>
      <c r="Z998" s="155"/>
      <c r="AA998" s="155"/>
      <c r="AB998" s="155"/>
      <c r="AC998" s="155"/>
    </row>
    <row r="999" ht="15.75" customHeight="1">
      <c r="D999" s="92"/>
      <c r="F999" s="92"/>
      <c r="U999" s="155"/>
      <c r="V999" s="155"/>
      <c r="W999" s="155"/>
      <c r="X999" s="155"/>
      <c r="Y999" s="155"/>
      <c r="Z999" s="155"/>
      <c r="AA999" s="155"/>
      <c r="AB999" s="155"/>
      <c r="AC999" s="155"/>
    </row>
    <row r="1000" ht="15.75" customHeight="1">
      <c r="D1000" s="92"/>
      <c r="F1000" s="92"/>
      <c r="U1000" s="155"/>
      <c r="V1000" s="155"/>
      <c r="W1000" s="155"/>
      <c r="X1000" s="155"/>
      <c r="Y1000" s="155"/>
      <c r="Z1000" s="155"/>
      <c r="AA1000" s="155"/>
      <c r="AB1000" s="155"/>
      <c r="AC1000" s="155"/>
    </row>
  </sheetData>
  <mergeCells count="1">
    <mergeCell ref="I3:K4"/>
  </mergeCells>
  <hyperlinks>
    <hyperlink display="Analyze click rate &gt;&gt;" location="Clicks!A1" ref="I3"/>
  </hyperlink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3.0"/>
    <col customWidth="1" min="2" max="2" width="12.33"/>
    <col customWidth="1" min="3" max="3" width="54.33"/>
    <col customWidth="1" min="4" max="4" width="14.11"/>
    <col customWidth="1" min="5" max="5" width="14.44"/>
    <col customWidth="1" min="6" max="6" width="14.0"/>
    <col customWidth="1" min="7" max="11" width="10.78"/>
    <col customWidth="1" min="12" max="13" width="11.78"/>
    <col customWidth="1" min="14" max="28" width="10.78"/>
  </cols>
  <sheetData>
    <row r="1" ht="49.5" customHeight="1">
      <c r="A1" s="1"/>
      <c r="B1" s="2" t="s">
        <v>29</v>
      </c>
      <c r="C1" s="1"/>
      <c r="D1" s="84"/>
      <c r="E1" s="84"/>
      <c r="F1" s="84"/>
      <c r="G1" s="84"/>
      <c r="H1" s="84"/>
      <c r="I1" s="84"/>
      <c r="J1" s="84"/>
      <c r="K1" s="84"/>
      <c r="L1" s="84"/>
      <c r="M1" s="84"/>
      <c r="N1" s="84"/>
      <c r="O1" s="52"/>
      <c r="P1" s="52"/>
      <c r="Q1" s="52"/>
      <c r="R1" s="52"/>
      <c r="S1" s="52"/>
      <c r="T1" s="52"/>
      <c r="U1" s="52"/>
      <c r="V1" s="52"/>
      <c r="W1" s="52"/>
      <c r="X1" s="52"/>
      <c r="Y1" s="52"/>
      <c r="Z1" s="52"/>
      <c r="AA1" s="52"/>
      <c r="AB1" s="52"/>
    </row>
    <row r="2" ht="15.75" customHeight="1">
      <c r="A2" s="101"/>
      <c r="B2" s="101"/>
      <c r="C2" s="101"/>
      <c r="D2" s="101"/>
      <c r="E2" s="101"/>
      <c r="F2" s="101"/>
      <c r="G2" s="101"/>
      <c r="H2" s="101"/>
      <c r="I2" s="101"/>
      <c r="J2" s="5"/>
      <c r="K2" s="5"/>
      <c r="L2" s="5"/>
      <c r="M2" s="5"/>
      <c r="N2" s="5"/>
      <c r="O2" s="5"/>
      <c r="P2" s="5"/>
      <c r="Q2" s="5"/>
      <c r="R2" s="5"/>
      <c r="S2" s="5"/>
      <c r="T2" s="5"/>
      <c r="U2" s="5"/>
      <c r="V2" s="5"/>
      <c r="W2" s="5"/>
      <c r="X2" s="5"/>
      <c r="Y2" s="5"/>
      <c r="Z2" s="5"/>
      <c r="AA2" s="5"/>
      <c r="AB2" s="5"/>
    </row>
    <row r="3" ht="15.75" customHeight="1">
      <c r="A3" s="101"/>
      <c r="B3" s="101"/>
      <c r="C3" s="101"/>
      <c r="D3" s="101"/>
      <c r="E3" s="101"/>
      <c r="F3" s="101"/>
      <c r="G3" s="101"/>
      <c r="H3" s="101"/>
      <c r="I3" s="101"/>
      <c r="J3" s="5"/>
      <c r="K3" s="5"/>
      <c r="L3" s="5"/>
      <c r="M3" s="5"/>
      <c r="N3" s="5"/>
      <c r="O3" s="5"/>
      <c r="P3" s="5"/>
      <c r="Q3" s="5"/>
      <c r="R3" s="5"/>
      <c r="S3" s="5"/>
      <c r="T3" s="5"/>
      <c r="U3" s="5"/>
      <c r="V3" s="5"/>
      <c r="W3" s="5"/>
      <c r="X3" s="5"/>
      <c r="Y3" s="5"/>
      <c r="Z3" s="5"/>
      <c r="AA3" s="5"/>
      <c r="AB3" s="5"/>
    </row>
    <row r="4" ht="19.5" customHeight="1">
      <c r="A4" s="101"/>
      <c r="B4" s="101"/>
      <c r="C4" s="101"/>
      <c r="D4" s="101"/>
      <c r="E4" s="101"/>
      <c r="F4" s="101"/>
      <c r="G4" s="101"/>
      <c r="H4" s="101"/>
      <c r="I4" s="101"/>
      <c r="J4" s="5"/>
      <c r="K4" s="5"/>
      <c r="L4" s="5"/>
      <c r="M4" s="5"/>
      <c r="N4" s="5"/>
      <c r="O4" s="5"/>
      <c r="P4" s="5"/>
      <c r="Q4" s="5"/>
      <c r="R4" s="5"/>
      <c r="S4" s="5"/>
      <c r="T4" s="5"/>
      <c r="U4" s="5"/>
      <c r="V4" s="5"/>
      <c r="W4" s="5"/>
      <c r="X4" s="5"/>
      <c r="Y4" s="5"/>
      <c r="Z4" s="5"/>
      <c r="AA4" s="5"/>
      <c r="AB4" s="5"/>
    </row>
    <row r="5" ht="19.5" customHeight="1">
      <c r="A5" s="101"/>
      <c r="B5" s="53" t="s">
        <v>171</v>
      </c>
      <c r="C5" s="172"/>
      <c r="D5" s="102"/>
      <c r="E5" s="102"/>
      <c r="F5" s="102"/>
      <c r="G5" s="102"/>
      <c r="H5" s="102"/>
      <c r="I5" s="102"/>
      <c r="J5" s="14"/>
      <c r="K5" s="5"/>
      <c r="L5" s="5"/>
      <c r="M5" s="5"/>
      <c r="N5" s="5"/>
      <c r="O5" s="5"/>
      <c r="P5" s="5"/>
      <c r="Q5" s="5"/>
      <c r="R5" s="5"/>
      <c r="S5" s="5"/>
      <c r="T5" s="5"/>
      <c r="U5" s="5"/>
      <c r="V5" s="5"/>
      <c r="W5" s="5"/>
      <c r="X5" s="5"/>
      <c r="Y5" s="5"/>
      <c r="Z5" s="5"/>
      <c r="AA5" s="5"/>
      <c r="AB5" s="5"/>
    </row>
    <row r="6" ht="19.5" customHeight="1">
      <c r="A6" s="101"/>
      <c r="B6" s="133" t="s">
        <v>172</v>
      </c>
      <c r="J6" s="173"/>
      <c r="K6" s="5"/>
      <c r="L6" s="5"/>
      <c r="M6" s="5"/>
      <c r="N6" s="5"/>
      <c r="O6" s="5"/>
      <c r="P6" s="5"/>
      <c r="Q6" s="5"/>
      <c r="R6" s="5"/>
      <c r="S6" s="5"/>
      <c r="T6" s="5"/>
      <c r="U6" s="5"/>
      <c r="V6" s="5"/>
      <c r="W6" s="5"/>
      <c r="X6" s="5"/>
      <c r="Y6" s="5"/>
      <c r="Z6" s="5"/>
      <c r="AA6" s="5"/>
      <c r="AB6" s="5"/>
    </row>
    <row r="7" ht="19.5" customHeight="1">
      <c r="A7" s="101"/>
      <c r="J7" s="173"/>
      <c r="K7" s="5"/>
      <c r="L7" s="5"/>
      <c r="M7" s="5"/>
      <c r="N7" s="5"/>
      <c r="O7" s="5"/>
      <c r="P7" s="5"/>
      <c r="Q7" s="5"/>
      <c r="R7" s="5"/>
      <c r="S7" s="5"/>
      <c r="T7" s="5"/>
      <c r="U7" s="5"/>
      <c r="V7" s="5"/>
      <c r="W7" s="5"/>
      <c r="X7" s="5"/>
      <c r="Y7" s="5"/>
      <c r="Z7" s="5"/>
      <c r="AA7" s="5"/>
      <c r="AB7" s="5"/>
    </row>
    <row r="8" ht="19.5" customHeight="1">
      <c r="A8" s="101"/>
      <c r="J8" s="173"/>
      <c r="K8" s="5"/>
      <c r="L8" s="5"/>
      <c r="M8" s="5"/>
      <c r="N8" s="5"/>
      <c r="O8" s="5"/>
      <c r="P8" s="5"/>
      <c r="Q8" s="5"/>
      <c r="R8" s="5"/>
      <c r="S8" s="5"/>
      <c r="T8" s="5"/>
      <c r="U8" s="5"/>
      <c r="V8" s="5"/>
      <c r="W8" s="5"/>
      <c r="X8" s="5"/>
      <c r="Y8" s="5"/>
      <c r="Z8" s="5"/>
      <c r="AA8" s="5"/>
      <c r="AB8" s="5"/>
    </row>
    <row r="9" ht="19.5" customHeight="1">
      <c r="A9" s="101"/>
      <c r="B9" s="101"/>
      <c r="C9" s="101"/>
      <c r="D9" s="174"/>
      <c r="E9" s="174"/>
      <c r="F9" s="174"/>
      <c r="G9" s="174"/>
      <c r="H9" s="174"/>
      <c r="I9" s="174"/>
      <c r="J9" s="66"/>
      <c r="K9" s="5"/>
      <c r="L9" s="5"/>
      <c r="M9" s="5"/>
      <c r="N9" s="5"/>
      <c r="O9" s="5"/>
      <c r="P9" s="5"/>
      <c r="Q9" s="5"/>
      <c r="R9" s="5"/>
      <c r="S9" s="5"/>
      <c r="T9" s="5"/>
      <c r="U9" s="5"/>
      <c r="V9" s="5"/>
      <c r="W9" s="5"/>
      <c r="X9" s="5"/>
      <c r="Y9" s="5"/>
      <c r="Z9" s="5"/>
      <c r="AA9" s="5"/>
      <c r="AB9" s="5"/>
    </row>
    <row r="10" ht="30.75" customHeight="1">
      <c r="A10" s="5"/>
      <c r="B10" s="175" t="s">
        <v>173</v>
      </c>
      <c r="C10" s="176" t="s">
        <v>174</v>
      </c>
      <c r="D10" s="175" t="s">
        <v>12</v>
      </c>
      <c r="E10" s="175" t="s">
        <v>175</v>
      </c>
      <c r="F10" s="175" t="s">
        <v>176</v>
      </c>
      <c r="G10" s="5"/>
      <c r="H10" s="66"/>
      <c r="I10" s="66"/>
      <c r="J10" s="66"/>
      <c r="K10" s="5"/>
      <c r="L10" s="5"/>
      <c r="M10" s="177"/>
      <c r="N10" s="177"/>
      <c r="O10" s="5"/>
      <c r="P10" s="5"/>
      <c r="Q10" s="5"/>
      <c r="R10" s="5"/>
      <c r="S10" s="5"/>
      <c r="T10" s="5"/>
      <c r="U10" s="5"/>
      <c r="V10" s="5"/>
      <c r="W10" s="5"/>
      <c r="X10" s="5"/>
      <c r="Y10" s="5"/>
      <c r="Z10" s="5"/>
      <c r="AA10" s="5"/>
      <c r="AB10" s="5"/>
    </row>
    <row r="11" ht="27.75" customHeight="1">
      <c r="A11" s="5"/>
      <c r="B11" s="178">
        <v>1.0</v>
      </c>
      <c r="C11" s="179" t="str">
        <f t="array" ref="C11">INDEX('Click Data Input'!$Z$20:$Z$505,LARGE(IF('Click Data Input'!$AC$20:ACB$505=D11,ROW('Click Data Input'!$AC$20:$AC$505)-ROW(INDEX('Click Data Input'!$AC$20:$AC$505,1,1))+1),(COUNTIF($D$11:$D11,D11))))</f>
        <v>https://companyintranet.com/link-43</v>
      </c>
      <c r="D11" s="178">
        <f>LARGE('Click Data Input'!$AC$20:$AC$514,ROWS(D$11:D11))</f>
        <v>80</v>
      </c>
      <c r="E11" s="178">
        <f t="array" ref="E11">INDEX('Click Data Input'!$AA$20:$AA$49,LARGE(IF('Click Data Input'!$AC$20:$AC$49=D11,ROW('Click Data Input'!$AC$20:$AC$49)-ROW(INDEX('Click Data Input'!$AC$20:$AC$49,1,1))+1),(COUNTIF($D$11:$D11,D11))))</f>
        <v>2</v>
      </c>
      <c r="F11" s="180">
        <f t="shared" ref="F11:F20" si="1">D11/E11</f>
        <v>40</v>
      </c>
      <c r="G11" s="101"/>
      <c r="H11" s="174"/>
      <c r="I11" s="174"/>
      <c r="J11" s="66"/>
      <c r="K11" s="5"/>
      <c r="L11" s="5"/>
      <c r="M11" s="181"/>
      <c r="N11" s="181"/>
      <c r="O11" s="5"/>
      <c r="P11" s="5"/>
      <c r="Q11" s="5"/>
      <c r="R11" s="5"/>
      <c r="S11" s="5"/>
      <c r="T11" s="5"/>
      <c r="U11" s="5"/>
      <c r="V11" s="5"/>
      <c r="W11" s="5"/>
      <c r="X11" s="5"/>
      <c r="Y11" s="5"/>
      <c r="Z11" s="5"/>
      <c r="AA11" s="5"/>
      <c r="AB11" s="5"/>
    </row>
    <row r="12" ht="27.75" customHeight="1">
      <c r="A12" s="5"/>
      <c r="B12" s="178">
        <v>2.0</v>
      </c>
      <c r="C12" s="179" t="str">
        <f t="array" ref="C12">INDEX('Click Data Input'!$Z$20:$Z$505,LARGE(IF('Click Data Input'!$AC$20:ACB$505=D12,ROW('Click Data Input'!$AC$20:$AC$505)-ROW(INDEX('Click Data Input'!$AC$20:$AC$505,1,1))+1),(COUNTIF($D$11:$D12,D12))))</f>
        <v>https://companyintranet.com/blog</v>
      </c>
      <c r="D12" s="178">
        <f>LARGE('Click Data Input'!$AC$20:$AC$514,ROWS(D$11:D12))</f>
        <v>68</v>
      </c>
      <c r="E12" s="178">
        <f t="array" ref="E12">INDEX('Click Data Input'!$AA$20:$AA$49,LARGE(IF('Click Data Input'!$AC$20:$AC$49=D12,ROW('Click Data Input'!$AC$20:$AC$49)-ROW(INDEX('Click Data Input'!$AC$20:$AC$49,1,1))+1),(COUNTIF($D$11:$D12,D12))))</f>
        <v>6</v>
      </c>
      <c r="F12" s="180">
        <f t="shared" si="1"/>
        <v>11.33333333</v>
      </c>
      <c r="G12" s="101"/>
      <c r="H12" s="174"/>
      <c r="I12" s="174"/>
      <c r="J12" s="66"/>
      <c r="K12" s="5"/>
      <c r="L12" s="5"/>
      <c r="M12" s="5"/>
      <c r="N12" s="5"/>
      <c r="O12" s="5"/>
      <c r="P12" s="5"/>
      <c r="Q12" s="5"/>
      <c r="R12" s="5"/>
      <c r="S12" s="5"/>
      <c r="T12" s="5"/>
      <c r="U12" s="5"/>
      <c r="V12" s="5"/>
      <c r="W12" s="5"/>
      <c r="X12" s="5"/>
      <c r="Y12" s="5"/>
      <c r="Z12" s="5"/>
      <c r="AA12" s="5"/>
      <c r="AB12" s="5"/>
    </row>
    <row r="13" ht="27.75" customHeight="1">
      <c r="A13" s="5"/>
      <c r="B13" s="178">
        <v>3.0</v>
      </c>
      <c r="C13" s="179" t="str">
        <f t="array" ref="C13">INDEX('Click Data Input'!$Z$20:$Z$505,LARGE(IF('Click Data Input'!$AC$20:ACB$505=D13,ROW('Click Data Input'!$AC$20:$AC$505)-ROW(INDEX('Click Data Input'!$AC$20:$AC$505,1,1))+1),(COUNTIF($D$11:$D13,D13))))</f>
        <v>https://companyintranet.com/link-40</v>
      </c>
      <c r="D13" s="178">
        <f>LARGE('Click Data Input'!$AC$20:$AC$514,ROWS(D$11:D13))</f>
        <v>40</v>
      </c>
      <c r="E13" s="178">
        <f t="array" ref="E13">INDEX('Click Data Input'!$AA$20:$AA$49,LARGE(IF('Click Data Input'!$AC$20:$AC$49=D13,ROW('Click Data Input'!$AC$20:$AC$49)-ROW(INDEX('Click Data Input'!$AC$20:$AC$49,1,1))+1),(COUNTIF($D$11:$D13,D13))))</f>
        <v>1</v>
      </c>
      <c r="F13" s="180">
        <f t="shared" si="1"/>
        <v>40</v>
      </c>
      <c r="G13" s="101"/>
      <c r="H13" s="174"/>
      <c r="I13" s="174"/>
      <c r="J13" s="66"/>
      <c r="K13" s="5"/>
      <c r="L13" s="5"/>
      <c r="M13" s="5"/>
      <c r="N13" s="5"/>
      <c r="O13" s="5"/>
      <c r="P13" s="5"/>
      <c r="Q13" s="5"/>
      <c r="R13" s="5"/>
      <c r="S13" s="5"/>
      <c r="T13" s="5"/>
      <c r="U13" s="5"/>
      <c r="V13" s="5"/>
      <c r="W13" s="5"/>
      <c r="X13" s="5"/>
      <c r="Y13" s="5"/>
      <c r="Z13" s="5"/>
      <c r="AA13" s="5"/>
      <c r="AB13" s="5"/>
    </row>
    <row r="14" ht="27.75" customHeight="1">
      <c r="A14" s="5"/>
      <c r="B14" s="178">
        <v>4.0</v>
      </c>
      <c r="C14" s="179" t="str">
        <f t="array" ref="C14">INDEX('Click Data Input'!$Z$20:$Z$505,LARGE(IF('Click Data Input'!$AC$20:ACB$505=D14,ROW('Click Data Input'!$AC$20:$AC$505)-ROW(INDEX('Click Data Input'!$AC$20:$AC$505,1,1))+1),(COUNTIF($D$11:$D14,D14))))</f>
        <v>https://companyintranet.com/events</v>
      </c>
      <c r="D14" s="178">
        <f>LARGE('Click Data Input'!$AC$20:$AC$514,ROWS(D$11:D14))</f>
        <v>34</v>
      </c>
      <c r="E14" s="178">
        <f t="array" ref="E14">INDEX('Click Data Input'!$AA$20:$AA$49,LARGE(IF('Click Data Input'!$AC$20:$AC$49=D14,ROW('Click Data Input'!$AC$20:$AC$49)-ROW(INDEX('Click Data Input'!$AC$20:$AC$49,1,1))+1),(COUNTIF($D$11:$D14,D14))))</f>
        <v>1</v>
      </c>
      <c r="F14" s="180">
        <f t="shared" si="1"/>
        <v>34</v>
      </c>
      <c r="G14" s="101"/>
      <c r="H14" s="174"/>
      <c r="I14" s="174"/>
      <c r="J14" s="66"/>
      <c r="K14" s="5"/>
      <c r="L14" s="5"/>
      <c r="M14" s="5"/>
      <c r="N14" s="5"/>
      <c r="O14" s="5"/>
      <c r="P14" s="5"/>
      <c r="Q14" s="5"/>
      <c r="R14" s="5"/>
      <c r="S14" s="5"/>
      <c r="T14" s="5"/>
      <c r="U14" s="5"/>
      <c r="V14" s="5"/>
      <c r="W14" s="5"/>
      <c r="X14" s="5"/>
      <c r="Y14" s="5"/>
      <c r="Z14" s="5"/>
      <c r="AA14" s="5"/>
      <c r="AB14" s="5"/>
    </row>
    <row r="15" ht="27.75" customHeight="1">
      <c r="A15" s="5"/>
      <c r="B15" s="178">
        <v>5.0</v>
      </c>
      <c r="C15" s="179" t="str">
        <f t="array" ref="C15">INDEX('Click Data Input'!$Z$20:$Z$505,LARGE(IF('Click Data Input'!$AC$20:ACB$505=D15,ROW('Click Data Input'!$AC$20:$AC$505)-ROW(INDEX('Click Data Input'!$AC$20:$AC$505,1,1))+1),(COUNTIF($D$11:$D15,D15))))</f>
        <v>https://companyintranet.com/hr/policies</v>
      </c>
      <c r="D15" s="178">
        <f>LARGE('Click Data Input'!$AC$20:$AC$514,ROWS(D$11:D15))</f>
        <v>25</v>
      </c>
      <c r="E15" s="178">
        <f t="array" ref="E15">INDEX('Click Data Input'!$AA$20:$AA$49,LARGE(IF('Click Data Input'!$AC$20:$AC$49=D15,ROW('Click Data Input'!$AC$20:$AC$49)-ROW(INDEX('Click Data Input'!$AC$20:$AC$49,1,1))+1),(COUNTIF($D$11:$D15,D15))))</f>
        <v>4</v>
      </c>
      <c r="F15" s="180">
        <f t="shared" si="1"/>
        <v>6.25</v>
      </c>
      <c r="G15" s="101"/>
      <c r="H15" s="174"/>
      <c r="I15" s="174"/>
      <c r="J15" s="66"/>
      <c r="K15" s="5"/>
      <c r="L15" s="5"/>
      <c r="M15" s="5"/>
      <c r="N15" s="5"/>
      <c r="O15" s="5"/>
      <c r="P15" s="5"/>
      <c r="Q15" s="5"/>
      <c r="R15" s="5"/>
      <c r="S15" s="5"/>
      <c r="T15" s="5"/>
      <c r="U15" s="5"/>
      <c r="V15" s="5"/>
      <c r="W15" s="5"/>
      <c r="X15" s="5"/>
      <c r="Y15" s="5"/>
      <c r="Z15" s="5"/>
      <c r="AA15" s="5"/>
      <c r="AB15" s="5"/>
    </row>
    <row r="16" ht="27.75" customHeight="1">
      <c r="A16" s="5"/>
      <c r="B16" s="178">
        <v>6.0</v>
      </c>
      <c r="C16" s="179" t="str">
        <f t="array" ref="C16">INDEX('Click Data Input'!$Z$20:$Z$505,LARGE(IF('Click Data Input'!$AC$20:ACB$505=D16,ROW('Click Data Input'!$AC$20:$AC$505)-ROW(INDEX('Click Data Input'!$AC$20:$AC$505,1,1))+1),(COUNTIF($D$11:$D16,D16))))</f>
        <v>https://companyintranet.com</v>
      </c>
      <c r="D16" s="178">
        <f>LARGE('Click Data Input'!$AC$20:$AC$514,ROWS(D$11:D16))</f>
        <v>22</v>
      </c>
      <c r="E16" s="178">
        <f t="array" ref="E16">INDEX('Click Data Input'!$AA$20:$AA$49,LARGE(IF('Click Data Input'!$AC$20:$AC$49=D16,ROW('Click Data Input'!$AC$20:$AC$49)-ROW(INDEX('Click Data Input'!$AC$20:$AC$49,1,1))+1),(COUNTIF($D$11:$D16,D16))))</f>
        <v>2</v>
      </c>
      <c r="F16" s="180">
        <f t="shared" si="1"/>
        <v>11</v>
      </c>
      <c r="G16" s="101"/>
      <c r="H16" s="174"/>
      <c r="I16" s="174"/>
      <c r="J16" s="66"/>
      <c r="K16" s="5"/>
      <c r="L16" s="5"/>
      <c r="M16" s="5"/>
      <c r="N16" s="5"/>
      <c r="O16" s="5"/>
      <c r="P16" s="5"/>
      <c r="Q16" s="5"/>
      <c r="R16" s="5"/>
      <c r="S16" s="5"/>
      <c r="T16" s="5"/>
      <c r="U16" s="5"/>
      <c r="V16" s="5"/>
      <c r="W16" s="5"/>
      <c r="X16" s="5"/>
      <c r="Y16" s="5"/>
      <c r="Z16" s="5"/>
      <c r="AA16" s="5"/>
      <c r="AB16" s="5"/>
    </row>
    <row r="17" ht="27.75" customHeight="1">
      <c r="A17" s="5"/>
      <c r="B17" s="178">
        <v>7.0</v>
      </c>
      <c r="C17" s="179" t="str">
        <f t="array" ref="C17">INDEX('Click Data Input'!$Z$20:$Z$505,LARGE(IF('Click Data Input'!$AC$20:ACB$505=D17,ROW('Click Data Input'!$AC$20:$AC$505)-ROW(INDEX('Click Data Input'!$AC$20:$AC$505,1,1))+1),(COUNTIF($D$11:$D17,D17))))</f>
        <v>https://companyhrportal.net</v>
      </c>
      <c r="D17" s="178">
        <f>LARGE('Click Data Input'!$AC$20:$AC$514,ROWS(D$11:D17))</f>
        <v>13</v>
      </c>
      <c r="E17" s="178">
        <f t="array" ref="E17">INDEX('Click Data Input'!$AA$20:$AA$49,LARGE(IF('Click Data Input'!$AC$20:$AC$49=D17,ROW('Click Data Input'!$AC$20:$AC$49)-ROW(INDEX('Click Data Input'!$AC$20:$AC$49,1,1))+1),(COUNTIF($D$11:$D17,D17))))</f>
        <v>1</v>
      </c>
      <c r="F17" s="180">
        <f t="shared" si="1"/>
        <v>13</v>
      </c>
      <c r="G17" s="101"/>
      <c r="H17" s="174"/>
      <c r="I17" s="174"/>
      <c r="J17" s="66"/>
      <c r="K17" s="5"/>
      <c r="L17" s="5"/>
      <c r="M17" s="5"/>
      <c r="N17" s="5"/>
      <c r="O17" s="5"/>
      <c r="P17" s="5"/>
      <c r="Q17" s="5"/>
      <c r="R17" s="5"/>
      <c r="S17" s="5"/>
      <c r="T17" s="5"/>
      <c r="U17" s="5"/>
      <c r="V17" s="5"/>
      <c r="W17" s="5"/>
      <c r="X17" s="5"/>
      <c r="Y17" s="5"/>
      <c r="Z17" s="5"/>
      <c r="AA17" s="5"/>
      <c r="AB17" s="5"/>
    </row>
    <row r="18" ht="27.75" customHeight="1">
      <c r="A18" s="5"/>
      <c r="B18" s="178">
        <v>8.0</v>
      </c>
      <c r="C18" s="179" t="str">
        <f t="array" ref="C18">INDEX('Click Data Input'!$Z$20:$Z$505,LARGE(IF('Click Data Input'!$AC$20:ACB$505=D18,ROW('Click Data Input'!$AC$20:$AC$505)-ROW(INDEX('Click Data Input'!$AC$20:$AC$505,1,1))+1),(COUNTIF($D$11:$D18,D18))))</f>
        <v>https://companyintranet.com/hr/policy-safety</v>
      </c>
      <c r="D18" s="178">
        <f>LARGE('Click Data Input'!$AC$20:$AC$514,ROWS(D$11:D18))</f>
        <v>8</v>
      </c>
      <c r="E18" s="178">
        <f t="array" ref="E18">INDEX('Click Data Input'!$AA$20:$AA$49,LARGE(IF('Click Data Input'!$AC$20:$AC$49=D18,ROW('Click Data Input'!$AC$20:$AC$49)-ROW(INDEX('Click Data Input'!$AC$20:$AC$49,1,1))+1),(COUNTIF($D$11:$D18,D18))))</f>
        <v>1</v>
      </c>
      <c r="F18" s="180">
        <f t="shared" si="1"/>
        <v>8</v>
      </c>
      <c r="G18" s="101"/>
      <c r="H18" s="174"/>
      <c r="I18" s="174"/>
      <c r="J18" s="66"/>
      <c r="K18" s="5"/>
      <c r="L18" s="5"/>
      <c r="M18" s="5"/>
      <c r="N18" s="5"/>
      <c r="O18" s="5"/>
      <c r="P18" s="5"/>
      <c r="Q18" s="5"/>
      <c r="R18" s="5"/>
      <c r="S18" s="5"/>
      <c r="T18" s="5"/>
      <c r="U18" s="5"/>
      <c r="V18" s="5"/>
      <c r="W18" s="5"/>
      <c r="X18" s="5"/>
      <c r="Y18" s="5"/>
      <c r="Z18" s="5"/>
      <c r="AA18" s="5"/>
      <c r="AB18" s="5"/>
    </row>
    <row r="19" ht="27.75" customHeight="1">
      <c r="A19" s="66"/>
      <c r="B19" s="178">
        <v>9.0</v>
      </c>
      <c r="C19" s="179" t="str">
        <f t="array" ref="C19">INDEX('Click Data Input'!$Z$20:$Z$505,LARGE(IF('Click Data Input'!$AC$20:ACB$505=D19,ROW('Click Data Input'!$AC$20:$AC$505)-ROW(INDEX('Click Data Input'!$AC$20:$AC$505,1,1))+1),(COUNTIF($D$11:$D19,D19))))</f>
        <v>https://companyintranet.com/blogs</v>
      </c>
      <c r="D19" s="178">
        <f>LARGE('Click Data Input'!$AC$20:$AC$514,ROWS(D$11:D19))</f>
        <v>6</v>
      </c>
      <c r="E19" s="178">
        <f t="array" ref="E19">INDEX('Click Data Input'!$AA$20:$AA$49,LARGE(IF('Click Data Input'!$AC$20:$AC$49=D19,ROW('Click Data Input'!$AC$20:$AC$49)-ROW(INDEX('Click Data Input'!$AC$20:$AC$49,1,1))+1),(COUNTIF($D$11:$D19,D19))))</f>
        <v>1</v>
      </c>
      <c r="F19" s="180">
        <f t="shared" si="1"/>
        <v>6</v>
      </c>
      <c r="G19" s="174"/>
      <c r="H19" s="174"/>
      <c r="I19" s="174"/>
      <c r="J19" s="66"/>
      <c r="K19" s="66"/>
      <c r="L19" s="66"/>
      <c r="M19" s="66"/>
      <c r="N19" s="66"/>
      <c r="O19" s="66"/>
      <c r="P19" s="66"/>
      <c r="Q19" s="66"/>
      <c r="R19" s="66"/>
      <c r="S19" s="66"/>
      <c r="T19" s="66"/>
      <c r="U19" s="66"/>
      <c r="V19" s="66"/>
      <c r="W19" s="66"/>
      <c r="X19" s="66"/>
      <c r="Y19" s="66"/>
      <c r="Z19" s="66"/>
      <c r="AA19" s="66"/>
      <c r="AB19" s="66"/>
    </row>
    <row r="20" ht="27.75" customHeight="1">
      <c r="A20" s="66"/>
      <c r="B20" s="178">
        <v>10.0</v>
      </c>
      <c r="C20" s="179" t="str">
        <f t="array" ref="C20">INDEX('Click Data Input'!$Z$20:$Z$505,LARGE(IF('Click Data Input'!$AC$20:ACB$505=D20,ROW('Click Data Input'!$AC$20:$AC$505)-ROW(INDEX('Click Data Input'!$AC$20:$AC$505,1,1))+1),(COUNTIF($D$11:$D20,D20))))</f>
        <v>https://companyintranet.com/blog-internal</v>
      </c>
      <c r="D20" s="178">
        <f>LARGE('Click Data Input'!$AC$20:$AC$514,ROWS(D$11:D20))</f>
        <v>6</v>
      </c>
      <c r="E20" s="178">
        <f t="array" ref="E20">INDEX('Click Data Input'!$AA$20:$AA$49,LARGE(IF('Click Data Input'!$AC$20:$AC$49=D20,ROW('Click Data Input'!$AC$20:$AC$49)-ROW(INDEX('Click Data Input'!$AC$20:$AC$49,1,1))+1),(COUNTIF($D$11:$D20,D20))))</f>
        <v>1</v>
      </c>
      <c r="F20" s="180">
        <f t="shared" si="1"/>
        <v>6</v>
      </c>
      <c r="G20" s="174"/>
      <c r="H20" s="174"/>
      <c r="I20" s="174"/>
      <c r="J20" s="66"/>
      <c r="K20" s="66"/>
      <c r="L20" s="66"/>
      <c r="M20" s="182"/>
      <c r="N20" s="183"/>
      <c r="O20" s="66"/>
      <c r="P20" s="66"/>
      <c r="Q20" s="66"/>
      <c r="R20" s="66"/>
      <c r="S20" s="66"/>
      <c r="T20" s="66"/>
      <c r="U20" s="66"/>
      <c r="V20" s="66"/>
      <c r="W20" s="66"/>
      <c r="X20" s="66"/>
      <c r="Y20" s="66"/>
      <c r="Z20" s="66"/>
      <c r="AA20" s="66"/>
      <c r="AB20" s="66"/>
    </row>
    <row r="21" ht="21.75" customHeight="1">
      <c r="A21" s="66"/>
      <c r="B21" s="101"/>
      <c r="C21" s="101"/>
      <c r="D21" s="101"/>
      <c r="E21" s="101"/>
      <c r="F21" s="101"/>
      <c r="G21" s="101"/>
      <c r="H21" s="101"/>
      <c r="I21" s="101"/>
      <c r="J21" s="5"/>
      <c r="K21" s="66"/>
      <c r="L21" s="174" t="s">
        <v>177</v>
      </c>
      <c r="M21" s="184" t="s">
        <v>178</v>
      </c>
      <c r="N21" s="185"/>
      <c r="O21" s="66"/>
      <c r="P21" s="66"/>
      <c r="Q21" s="66"/>
      <c r="R21" s="66"/>
      <c r="S21" s="66"/>
      <c r="T21" s="66"/>
      <c r="U21" s="66"/>
      <c r="V21" s="66"/>
      <c r="W21" s="66"/>
      <c r="X21" s="66"/>
      <c r="Y21" s="66"/>
      <c r="Z21" s="66"/>
      <c r="AA21" s="66"/>
      <c r="AB21" s="66"/>
    </row>
    <row r="22" ht="21.75" customHeight="1">
      <c r="A22" s="66"/>
      <c r="B22" s="101"/>
      <c r="C22" s="101"/>
      <c r="D22" s="101"/>
      <c r="E22" s="101"/>
      <c r="F22" s="101"/>
      <c r="G22" s="101"/>
      <c r="H22" s="101"/>
      <c r="I22" s="101"/>
      <c r="J22" s="5"/>
      <c r="K22" s="66"/>
      <c r="L22" s="186"/>
      <c r="M22" s="187" t="s">
        <v>2</v>
      </c>
      <c r="N22" s="188"/>
      <c r="O22" s="66"/>
      <c r="P22" s="66"/>
      <c r="Q22" s="66"/>
      <c r="R22" s="66"/>
      <c r="S22" s="66"/>
      <c r="T22" s="66"/>
      <c r="U22" s="66"/>
      <c r="V22" s="66"/>
      <c r="W22" s="66"/>
      <c r="X22" s="66"/>
      <c r="Y22" s="66"/>
      <c r="Z22" s="66"/>
      <c r="AA22" s="66"/>
      <c r="AB22" s="66"/>
    </row>
    <row r="23" ht="21.75" customHeight="1">
      <c r="A23" s="66"/>
      <c r="B23" s="101"/>
      <c r="C23" s="101"/>
      <c r="D23" s="101"/>
      <c r="E23" s="101"/>
      <c r="F23" s="101"/>
      <c r="G23" s="101"/>
      <c r="H23" s="101"/>
      <c r="I23" s="101"/>
      <c r="J23" s="5"/>
      <c r="K23" s="66"/>
      <c r="L23" s="186"/>
      <c r="M23" s="187" t="s">
        <v>80</v>
      </c>
      <c r="N23" s="188"/>
      <c r="O23" s="66"/>
      <c r="P23" s="66"/>
      <c r="Q23" s="66"/>
      <c r="R23" s="66"/>
      <c r="S23" s="66"/>
      <c r="T23" s="66"/>
      <c r="U23" s="66"/>
      <c r="V23" s="66"/>
      <c r="W23" s="66"/>
      <c r="X23" s="66"/>
      <c r="Y23" s="66"/>
      <c r="Z23" s="66"/>
      <c r="AA23" s="66"/>
      <c r="AB23" s="66"/>
    </row>
    <row r="24" ht="21.75" customHeight="1">
      <c r="A24" s="66"/>
      <c r="B24" s="53" t="s">
        <v>179</v>
      </c>
      <c r="C24" s="102"/>
      <c r="D24" s="102"/>
      <c r="E24" s="102"/>
      <c r="F24" s="102"/>
      <c r="G24" s="102"/>
      <c r="H24" s="102"/>
      <c r="I24" s="102"/>
      <c r="J24" s="14"/>
      <c r="K24" s="66"/>
      <c r="L24" s="186"/>
      <c r="M24" s="187" t="s">
        <v>87</v>
      </c>
      <c r="N24" s="188"/>
      <c r="O24" s="66"/>
      <c r="P24" s="66"/>
      <c r="Q24" s="66"/>
      <c r="R24" s="66"/>
      <c r="S24" s="66"/>
      <c r="T24" s="66"/>
      <c r="U24" s="66"/>
      <c r="V24" s="66"/>
      <c r="W24" s="66"/>
      <c r="X24" s="66"/>
      <c r="Y24" s="66"/>
      <c r="Z24" s="66"/>
      <c r="AA24" s="66"/>
      <c r="AB24" s="66"/>
    </row>
    <row r="25" ht="21.75" customHeight="1">
      <c r="A25" s="66"/>
      <c r="B25" s="133" t="s">
        <v>180</v>
      </c>
      <c r="J25" s="173"/>
      <c r="K25" s="66"/>
      <c r="L25" s="186"/>
      <c r="M25" s="187" t="s">
        <v>11</v>
      </c>
      <c r="N25" s="188"/>
      <c r="O25" s="66"/>
      <c r="P25" s="66"/>
      <c r="Q25" s="66"/>
      <c r="R25" s="66"/>
      <c r="S25" s="66"/>
      <c r="T25" s="66"/>
      <c r="U25" s="66"/>
      <c r="V25" s="66"/>
      <c r="W25" s="66"/>
      <c r="X25" s="66"/>
      <c r="Y25" s="66"/>
      <c r="Z25" s="66"/>
      <c r="AA25" s="66"/>
      <c r="AB25" s="66"/>
    </row>
    <row r="26" ht="21.75" customHeight="1">
      <c r="A26" s="66"/>
      <c r="J26" s="173"/>
      <c r="K26" s="66"/>
      <c r="L26" s="186"/>
      <c r="M26" s="187" t="s">
        <v>140</v>
      </c>
      <c r="N26" s="188"/>
      <c r="O26" s="66"/>
      <c r="P26" s="189"/>
      <c r="Q26" s="190"/>
      <c r="R26" s="66"/>
      <c r="S26" s="66"/>
      <c r="T26" s="66"/>
      <c r="U26" s="66"/>
      <c r="V26" s="66"/>
      <c r="W26" s="66"/>
      <c r="X26" s="66"/>
      <c r="Y26" s="66"/>
      <c r="Z26" s="66"/>
      <c r="AA26" s="66"/>
      <c r="AB26" s="66"/>
    </row>
    <row r="27" ht="21.75" customHeight="1">
      <c r="A27" s="66"/>
      <c r="J27" s="173"/>
      <c r="K27" s="66"/>
      <c r="L27" s="66"/>
      <c r="M27" s="177"/>
      <c r="N27" s="177"/>
      <c r="O27" s="66"/>
      <c r="P27" s="189"/>
      <c r="Q27" s="190"/>
      <c r="R27" s="66"/>
      <c r="S27" s="66"/>
      <c r="T27" s="66"/>
      <c r="U27" s="66"/>
      <c r="V27" s="66"/>
      <c r="W27" s="66"/>
      <c r="X27" s="66"/>
      <c r="Y27" s="66"/>
      <c r="Z27" s="66"/>
      <c r="AA27" s="66"/>
      <c r="AB27" s="66"/>
    </row>
    <row r="28" ht="18.75" customHeight="1">
      <c r="A28" s="66"/>
      <c r="B28" s="5"/>
      <c r="C28" s="5"/>
      <c r="D28" s="5"/>
      <c r="E28" s="5"/>
      <c r="F28" s="5"/>
      <c r="G28" s="5"/>
      <c r="H28" s="5"/>
      <c r="I28" s="5"/>
      <c r="J28" s="5"/>
      <c r="K28" s="66"/>
      <c r="L28" s="66"/>
      <c r="M28" s="173"/>
      <c r="N28" s="191"/>
      <c r="O28" s="66"/>
      <c r="P28" s="189"/>
      <c r="Q28" s="66"/>
      <c r="R28" s="66"/>
      <c r="S28" s="66"/>
      <c r="T28" s="66"/>
      <c r="U28" s="66"/>
      <c r="V28" s="66"/>
      <c r="W28" s="66"/>
      <c r="X28" s="66"/>
      <c r="Y28" s="66"/>
      <c r="Z28" s="66"/>
      <c r="AA28" s="66"/>
      <c r="AB28" s="66"/>
    </row>
    <row r="29" ht="30.75" customHeight="1">
      <c r="A29" s="66"/>
      <c r="B29" s="175" t="s">
        <v>173</v>
      </c>
      <c r="C29" s="176" t="s">
        <v>181</v>
      </c>
      <c r="D29" s="175" t="s">
        <v>12</v>
      </c>
      <c r="E29" s="175" t="s">
        <v>175</v>
      </c>
      <c r="F29" s="175" t="s">
        <v>176</v>
      </c>
      <c r="G29" s="66"/>
      <c r="H29" s="66"/>
      <c r="I29" s="66"/>
      <c r="J29" s="66"/>
      <c r="K29" s="66"/>
      <c r="L29" s="66"/>
      <c r="M29" s="66"/>
      <c r="N29" s="66"/>
      <c r="O29" s="66"/>
      <c r="P29" s="189"/>
      <c r="Q29" s="66"/>
      <c r="R29" s="66"/>
      <c r="S29" s="66"/>
      <c r="T29" s="66"/>
      <c r="U29" s="66"/>
      <c r="V29" s="66"/>
      <c r="W29" s="66"/>
      <c r="X29" s="66"/>
      <c r="Y29" s="66"/>
      <c r="Z29" s="66"/>
      <c r="AA29" s="66"/>
      <c r="AB29" s="66"/>
    </row>
    <row r="30" ht="27.75" customHeight="1">
      <c r="A30" s="66"/>
      <c r="B30" s="192">
        <v>1.0</v>
      </c>
      <c r="C30" s="193" t="str">
        <f t="array" ref="C30">INDEX('Click Data Input'!$U$20:$U$49,LARGE(IF('Click Data Input'!$X$20:$X$49=D30,ROW('Click Data Input'!$X$20:$X$49)-ROW(INDEX('Click Data Input'!$X$20:$X$49,1,1))+1),(COUNTIF($D$30:$D30,D30))))</f>
        <v>Click here</v>
      </c>
      <c r="D30" s="194">
        <f>LARGE('Click Data Input'!$X$20:$X$505,ROWS(D$29:D29))</f>
        <v>126</v>
      </c>
      <c r="E30" s="194">
        <f t="array" ref="E30">INDEX('Click Data Input'!$V$20:$V$49,LARGE(IF('Click Data Input'!$X$20:$X$49=D30,ROW('Click Data Input'!$X$20:$X$49)-ROW(INDEX('Click Data Input'!$X$20:$X$49,1,1))+1),(COUNTIF($D$30:$D30,D30))))</f>
        <v>5</v>
      </c>
      <c r="F30" s="195">
        <f t="shared" ref="F30:F39" si="2">D30/E30</f>
        <v>25.2</v>
      </c>
      <c r="G30" s="66"/>
      <c r="H30" s="66"/>
      <c r="I30" s="66"/>
      <c r="J30" s="66"/>
      <c r="K30" s="66"/>
      <c r="L30" s="66"/>
      <c r="M30" s="66"/>
      <c r="N30" s="66"/>
      <c r="O30" s="66"/>
      <c r="P30" s="66"/>
      <c r="Q30" s="66"/>
      <c r="R30" s="66"/>
      <c r="S30" s="66"/>
      <c r="T30" s="66"/>
      <c r="U30" s="66"/>
      <c r="V30" s="66"/>
      <c r="W30" s="66"/>
      <c r="X30" s="66"/>
      <c r="Y30" s="66"/>
      <c r="Z30" s="66"/>
      <c r="AA30" s="66"/>
      <c r="AB30" s="66"/>
    </row>
    <row r="31" ht="27.75" customHeight="1">
      <c r="A31" s="5"/>
      <c r="B31" s="192">
        <v>2.0</v>
      </c>
      <c r="C31" s="193" t="str">
        <f t="array" ref="C31">INDEX('Click Data Input'!$U$20:$U$49,LARGE(IF('Click Data Input'!$X$20:$X$49=D31,ROW('Click Data Input'!$X$20:$X$49)-ROW(INDEX('Click Data Input'!$X$20:$X$49,1,1))+1),(COUNTIF($D$30:$D31,D31))))</f>
        <v>Read the latest on our blog</v>
      </c>
      <c r="D31" s="194">
        <f>LARGE('Click Data Input'!$X$20:$X$505,ROWS(D$29:D30))</f>
        <v>36</v>
      </c>
      <c r="E31" s="194">
        <f t="array" ref="E31">INDEX('Click Data Input'!$V$20:$V$49,LARGE(IF('Click Data Input'!$X$20:$X$49=D31,ROW('Click Data Input'!$X$20:$X$49)-ROW(INDEX('Click Data Input'!$X$20:$X$49,1,1))+1),(COUNTIF($D$30:$D31,D31))))</f>
        <v>3</v>
      </c>
      <c r="F31" s="195">
        <f t="shared" si="2"/>
        <v>12</v>
      </c>
      <c r="G31" s="5"/>
      <c r="H31" s="5"/>
      <c r="I31" s="5"/>
      <c r="J31" s="5"/>
      <c r="K31" s="5"/>
      <c r="L31" s="5"/>
      <c r="M31" s="5"/>
      <c r="N31" s="5"/>
      <c r="O31" s="5"/>
      <c r="P31" s="5"/>
      <c r="Q31" s="5"/>
      <c r="R31" s="5"/>
      <c r="S31" s="5"/>
      <c r="T31" s="5"/>
      <c r="U31" s="5"/>
      <c r="V31" s="5"/>
      <c r="W31" s="5"/>
      <c r="X31" s="5"/>
      <c r="Y31" s="5"/>
      <c r="Z31" s="5"/>
      <c r="AA31" s="5"/>
      <c r="AB31" s="5"/>
    </row>
    <row r="32" ht="27.75" customHeight="1">
      <c r="A32" s="5"/>
      <c r="B32" s="192">
        <v>3.0</v>
      </c>
      <c r="C32" s="193" t="str">
        <f t="array" ref="C32">INDEX('Click Data Input'!$U$20:$U$49,LARGE(IF('Click Data Input'!$X$20:$X$49=D32,ROW('Click Data Input'!$X$20:$X$49)-ROW(INDEX('Click Data Input'!$X$20:$X$49,1,1))+1),(COUNTIF($D$30:$D32,D32))))</f>
        <v>RSVP to this event</v>
      </c>
      <c r="D32" s="194">
        <f>LARGE('Click Data Input'!$X$20:$X$505,ROWS(D$29:D31))</f>
        <v>34</v>
      </c>
      <c r="E32" s="194">
        <f t="array" ref="E32">INDEX('Click Data Input'!$V$20:$V$49,LARGE(IF('Click Data Input'!$X$20:$X$49=D32,ROW('Click Data Input'!$X$20:$X$49)-ROW(INDEX('Click Data Input'!$X$20:$X$49,1,1))+1),(COUNTIF($D$30:$D32,D32))))</f>
        <v>1</v>
      </c>
      <c r="F32" s="195">
        <f t="shared" si="2"/>
        <v>34</v>
      </c>
      <c r="G32" s="5"/>
      <c r="H32" s="5"/>
      <c r="I32" s="5"/>
      <c r="J32" s="5"/>
      <c r="K32" s="5"/>
      <c r="L32" s="5"/>
      <c r="M32" s="5"/>
      <c r="N32" s="5"/>
      <c r="O32" s="5"/>
      <c r="P32" s="5"/>
      <c r="Q32" s="5"/>
      <c r="R32" s="5"/>
      <c r="S32" s="5"/>
      <c r="T32" s="5"/>
      <c r="U32" s="5"/>
      <c r="V32" s="5"/>
      <c r="W32" s="5"/>
      <c r="X32" s="5"/>
      <c r="Y32" s="5"/>
      <c r="Z32" s="5"/>
      <c r="AA32" s="5"/>
      <c r="AB32" s="5"/>
    </row>
    <row r="33" ht="27.75" customHeight="1">
      <c r="A33" s="5"/>
      <c r="B33" s="192">
        <v>4.0</v>
      </c>
      <c r="C33" s="193" t="str">
        <f t="array" ref="C33">INDEX('Click Data Input'!$U$20:$U$49,LARGE(IF('Click Data Input'!$X$20:$X$49=D33,ROW('Click Data Input'!$X$20:$X$49)-ROW(INDEX('Click Data Input'!$X$20:$X$49,1,1))+1),(COUNTIF($D$30:$D33,D33))))</f>
        <v>Chek out why we did this</v>
      </c>
      <c r="D33" s="194">
        <f>LARGE('Click Data Input'!$X$20:$X$505,ROWS(D$29:D32))</f>
        <v>32</v>
      </c>
      <c r="E33" s="194">
        <f t="array" ref="E33">INDEX('Click Data Input'!$V$20:$V$49,LARGE(IF('Click Data Input'!$X$20:$X$49=D33,ROW('Click Data Input'!$X$20:$X$49)-ROW(INDEX('Click Data Input'!$X$20:$X$49,1,1))+1),(COUNTIF($D$30:$D33,D33))))</f>
        <v>4</v>
      </c>
      <c r="F33" s="195">
        <f t="shared" si="2"/>
        <v>8</v>
      </c>
      <c r="G33" s="5"/>
      <c r="H33" s="5"/>
      <c r="I33" s="5"/>
      <c r="J33" s="5"/>
      <c r="K33" s="5"/>
      <c r="L33" s="5"/>
      <c r="M33" s="5"/>
      <c r="N33" s="5"/>
      <c r="O33" s="5"/>
      <c r="P33" s="5"/>
      <c r="Q33" s="5"/>
      <c r="R33" s="5"/>
      <c r="S33" s="5"/>
      <c r="T33" s="5"/>
      <c r="U33" s="5"/>
      <c r="V33" s="5"/>
      <c r="W33" s="5"/>
      <c r="X33" s="5"/>
      <c r="Y33" s="5"/>
      <c r="Z33" s="5"/>
      <c r="AA33" s="5"/>
      <c r="AB33" s="5"/>
    </row>
    <row r="34" ht="27.75" customHeight="1">
      <c r="A34" s="5"/>
      <c r="B34" s="192">
        <v>5.0</v>
      </c>
      <c r="C34" s="193" t="str">
        <f t="array" ref="C34">INDEX('Click Data Input'!$U$20:$U$49,LARGE(IF('Click Data Input'!$X$20:$X$49=D34,ROW('Click Data Input'!$X$20:$X$49)-ROW(INDEX('Click Data Input'!$X$20:$X$49,1,1))+1),(COUNTIF($D$30:$D34,D34))))</f>
        <v>Click here to see more</v>
      </c>
      <c r="D34" s="194">
        <f>LARGE('Click Data Input'!$X$20:$X$505,ROWS(D$29:D33))</f>
        <v>20</v>
      </c>
      <c r="E34" s="194">
        <f t="array" ref="E34">INDEX('Click Data Input'!$V$20:$V$49,LARGE(IF('Click Data Input'!$X$20:$X$49=D34,ROW('Click Data Input'!$X$20:$X$49)-ROW(INDEX('Click Data Input'!$X$20:$X$49,1,1))+1),(COUNTIF($D$30:$D34,D34))))</f>
        <v>1</v>
      </c>
      <c r="F34" s="195">
        <f t="shared" si="2"/>
        <v>20</v>
      </c>
      <c r="G34" s="5"/>
      <c r="H34" s="5"/>
      <c r="I34" s="5"/>
      <c r="J34" s="5"/>
      <c r="K34" s="5"/>
      <c r="L34" s="5"/>
      <c r="M34" s="5"/>
      <c r="N34" s="5"/>
      <c r="O34" s="5"/>
      <c r="P34" s="5"/>
      <c r="Q34" s="5"/>
      <c r="R34" s="5"/>
      <c r="S34" s="5"/>
      <c r="T34" s="5"/>
      <c r="U34" s="5"/>
      <c r="V34" s="5"/>
      <c r="W34" s="5"/>
      <c r="X34" s="5"/>
      <c r="Y34" s="5"/>
      <c r="Z34" s="5"/>
      <c r="AA34" s="5"/>
      <c r="AB34" s="5"/>
    </row>
    <row r="35" ht="27.75" customHeight="1">
      <c r="A35" s="5"/>
      <c r="B35" s="192">
        <v>6.0</v>
      </c>
      <c r="C35" s="193" t="str">
        <f t="array" ref="C35">INDEX('Click Data Input'!$U$20:$U$49,LARGE(IF('Click Data Input'!$X$20:$X$49=D35,ROW('Click Data Input'!$X$20:$X$49)-ROW(INDEX('Click Data Input'!$X$20:$X$49,1,1))+1),(COUNTIF($D$30:$D35,D35))))</f>
        <v>New blog post</v>
      </c>
      <c r="D35" s="194">
        <f>LARGE('Click Data Input'!$X$20:$X$505,ROWS(D$29:D34))</f>
        <v>18</v>
      </c>
      <c r="E35" s="194">
        <f t="array" ref="E35">INDEX('Click Data Input'!$V$20:$V$49,LARGE(IF('Click Data Input'!$X$20:$X$49=D35,ROW('Click Data Input'!$X$20:$X$49)-ROW(INDEX('Click Data Input'!$X$20:$X$49,1,1))+1),(COUNTIF($D$30:$D35,D35))))</f>
        <v>3</v>
      </c>
      <c r="F35" s="195">
        <f t="shared" si="2"/>
        <v>6</v>
      </c>
      <c r="G35" s="5"/>
      <c r="H35" s="5"/>
      <c r="I35" s="5"/>
      <c r="J35" s="5"/>
      <c r="K35" s="5"/>
      <c r="L35" s="5"/>
      <c r="M35" s="5"/>
      <c r="N35" s="5"/>
      <c r="O35" s="5"/>
      <c r="P35" s="5"/>
      <c r="Q35" s="5"/>
      <c r="R35" s="5"/>
      <c r="S35" s="5"/>
      <c r="T35" s="5"/>
      <c r="U35" s="5"/>
      <c r="V35" s="5"/>
      <c r="W35" s="5"/>
      <c r="X35" s="5"/>
      <c r="Y35" s="5"/>
      <c r="Z35" s="5"/>
      <c r="AA35" s="5"/>
      <c r="AB35" s="5"/>
    </row>
    <row r="36" ht="27.75" customHeight="1">
      <c r="A36" s="5"/>
      <c r="B36" s="192">
        <v>7.0</v>
      </c>
      <c r="C36" s="193" t="str">
        <f t="array" ref="C36">INDEX('Click Data Input'!$U$20:$U$49,LARGE(IF('Click Data Input'!$X$20:$X$49=D36,ROW('Click Data Input'!$X$20:$X$49)-ROW(INDEX('Click Data Input'!$X$20:$X$49,1,1))+1),(COUNTIF($D$30:$D36,D36))))</f>
        <v>Training program</v>
      </c>
      <c r="D36" s="194">
        <f>LARGE('Click Data Input'!$X$20:$X$505,ROWS(D$29:D35))</f>
        <v>14</v>
      </c>
      <c r="E36" s="194">
        <f t="array" ref="E36">INDEX('Click Data Input'!$V$20:$V$49,LARGE(IF('Click Data Input'!$X$20:$X$49=D36,ROW('Click Data Input'!$X$20:$X$49)-ROW(INDEX('Click Data Input'!$X$20:$X$49,1,1))+1),(COUNTIF($D$30:$D36,D36))))</f>
        <v>1</v>
      </c>
      <c r="F36" s="195">
        <f t="shared" si="2"/>
        <v>14</v>
      </c>
      <c r="G36" s="5"/>
      <c r="H36" s="5"/>
      <c r="I36" s="5"/>
      <c r="J36" s="5"/>
      <c r="K36" s="5"/>
      <c r="L36" s="5"/>
      <c r="M36" s="5"/>
      <c r="N36" s="5"/>
      <c r="O36" s="5"/>
      <c r="P36" s="5"/>
      <c r="Q36" s="5"/>
      <c r="R36" s="5"/>
      <c r="S36" s="5"/>
      <c r="T36" s="5"/>
      <c r="U36" s="5"/>
      <c r="V36" s="5"/>
      <c r="W36" s="5"/>
      <c r="X36" s="5"/>
      <c r="Y36" s="5"/>
      <c r="Z36" s="5"/>
      <c r="AA36" s="5"/>
      <c r="AB36" s="5"/>
    </row>
    <row r="37" ht="27.75" customHeight="1">
      <c r="A37" s="5"/>
      <c r="B37" s="192">
        <v>8.0</v>
      </c>
      <c r="C37" s="193" t="str">
        <f t="array" ref="C37">INDEX('Click Data Input'!$U$20:$U$49,LARGE(IF('Click Data Input'!$X$20:$X$49=D37,ROW('Click Data Input'!$X$20:$X$49)-ROW(INDEX('Click Data Input'!$X$20:$X$49,1,1))+1),(COUNTIF($D$30:$D37,D37))))</f>
        <v>Speak to HR</v>
      </c>
      <c r="D37" s="194">
        <f>LARGE('Click Data Input'!$X$20:$X$505,ROWS(D$29:D36))</f>
        <v>13</v>
      </c>
      <c r="E37" s="194">
        <f t="array" ref="E37">INDEX('Click Data Input'!$V$20:$V$49,LARGE(IF('Click Data Input'!$X$20:$X$49=D37,ROW('Click Data Input'!$X$20:$X$49)-ROW(INDEX('Click Data Input'!$X$20:$X$49,1,1))+1),(COUNTIF($D$30:$D37,D37))))</f>
        <v>1</v>
      </c>
      <c r="F37" s="195">
        <f t="shared" si="2"/>
        <v>13</v>
      </c>
      <c r="G37" s="5"/>
      <c r="H37" s="5"/>
      <c r="I37" s="5"/>
      <c r="J37" s="5"/>
      <c r="K37" s="5"/>
      <c r="L37" s="5"/>
      <c r="M37" s="5"/>
      <c r="N37" s="5"/>
      <c r="O37" s="5"/>
      <c r="P37" s="5"/>
      <c r="Q37" s="5"/>
      <c r="R37" s="5"/>
      <c r="S37" s="5"/>
      <c r="T37" s="5"/>
      <c r="U37" s="5"/>
      <c r="V37" s="5"/>
      <c r="W37" s="5"/>
      <c r="X37" s="5"/>
      <c r="Y37" s="5"/>
      <c r="Z37" s="5"/>
      <c r="AA37" s="5"/>
      <c r="AB37" s="5"/>
    </row>
    <row r="38" ht="27.75" customHeight="1">
      <c r="A38" s="5"/>
      <c r="B38" s="192">
        <v>9.0</v>
      </c>
      <c r="C38" s="193" t="str">
        <f t="array" ref="C38">INDEX('Click Data Input'!$U$20:$U$49,LARGE(IF('Click Data Input'!$X$20:$X$49=D38,ROW('Click Data Input'!$X$20:$X$49)-ROW(INDEX('Click Data Input'!$X$20:$X$49,1,1))+1),(COUNTIF($D$30:$D38,D38))))</f>
        <v>Sign up now</v>
      </c>
      <c r="D38" s="194">
        <f>LARGE('Click Data Input'!$X$20:$X$505,ROWS(D$29:D37))</f>
        <v>8</v>
      </c>
      <c r="E38" s="194">
        <f t="array" ref="E38">INDEX('Click Data Input'!$V$20:$V$49,LARGE(IF('Click Data Input'!$X$20:$X$49=D38,ROW('Click Data Input'!$X$20:$X$49)-ROW(INDEX('Click Data Input'!$X$20:$X$49,1,1))+1),(COUNTIF($D$30:$D38,D38))))</f>
        <v>1</v>
      </c>
      <c r="F38" s="195">
        <f t="shared" si="2"/>
        <v>8</v>
      </c>
      <c r="G38" s="5"/>
      <c r="H38" s="5"/>
      <c r="I38" s="5"/>
      <c r="J38" s="5"/>
      <c r="K38" s="5"/>
      <c r="L38" s="5"/>
      <c r="M38" s="5"/>
      <c r="N38" s="5"/>
      <c r="O38" s="5"/>
      <c r="P38" s="5"/>
      <c r="Q38" s="5"/>
      <c r="R38" s="5"/>
      <c r="S38" s="5"/>
      <c r="T38" s="5"/>
      <c r="U38" s="5"/>
      <c r="V38" s="5"/>
      <c r="W38" s="5"/>
      <c r="X38" s="5"/>
      <c r="Y38" s="5"/>
      <c r="Z38" s="5"/>
      <c r="AA38" s="5"/>
      <c r="AB38" s="5"/>
    </row>
    <row r="39" ht="27.75" customHeight="1">
      <c r="A39" s="5"/>
      <c r="B39" s="192">
        <v>10.0</v>
      </c>
      <c r="C39" s="193" t="str">
        <f t="array" ref="C39">INDEX('Click Data Input'!$U$20:$U$49,LARGE(IF('Click Data Input'!$X$20:$X$49=D39,ROW('Click Data Input'!$X$20:$X$49)-ROW(INDEX('Click Data Input'!$X$20:$X$49,1,1))+1),(COUNTIF($D$30:$D39,D39))))</f>
        <v>Click this link</v>
      </c>
      <c r="D39" s="194">
        <f>LARGE('Click Data Input'!$X$20:$X$505,ROWS(D$29:D38))</f>
        <v>6</v>
      </c>
      <c r="E39" s="194">
        <f t="array" ref="E39">INDEX('Click Data Input'!$V$20:$V$49,LARGE(IF('Click Data Input'!$X$20:$X$49=D39,ROW('Click Data Input'!$X$20:$X$49)-ROW(INDEX('Click Data Input'!$X$20:$X$49,1,1))+1),(COUNTIF($D$30:$D39,D39))))</f>
        <v>1</v>
      </c>
      <c r="F39" s="195">
        <f t="shared" si="2"/>
        <v>6</v>
      </c>
      <c r="G39" s="5"/>
      <c r="H39" s="5"/>
      <c r="I39" s="5"/>
      <c r="J39" s="5"/>
      <c r="K39" s="5"/>
      <c r="L39" s="5"/>
      <c r="M39" s="5"/>
      <c r="N39" s="5"/>
      <c r="O39" s="5"/>
      <c r="P39" s="5"/>
      <c r="Q39" s="5"/>
      <c r="R39" s="5"/>
      <c r="S39" s="5"/>
      <c r="T39" s="5"/>
      <c r="U39" s="5"/>
      <c r="V39" s="5"/>
      <c r="W39" s="5"/>
      <c r="X39" s="5"/>
      <c r="Y39" s="5"/>
      <c r="Z39" s="5"/>
      <c r="AA39" s="5"/>
      <c r="AB39" s="5"/>
    </row>
    <row r="40" ht="28.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row>
    <row r="41" ht="28.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row>
    <row r="42" ht="28.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row>
    <row r="43" ht="28.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row>
    <row r="44" ht="28.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ht="28.5"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ht="28.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row>
    <row r="47" ht="28.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row>
    <row r="48" ht="28.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row>
    <row r="49" ht="15.75" customHeight="1">
      <c r="A49" s="5"/>
      <c r="B49" s="173"/>
      <c r="C49" s="191"/>
      <c r="D49" s="5"/>
      <c r="E49" s="5"/>
      <c r="F49" s="5"/>
      <c r="G49" s="5"/>
      <c r="H49" s="5"/>
      <c r="I49" s="5"/>
      <c r="J49" s="5"/>
      <c r="K49" s="5"/>
      <c r="L49" s="5"/>
      <c r="M49" s="5"/>
      <c r="N49" s="5"/>
      <c r="O49" s="5"/>
      <c r="P49" s="5"/>
      <c r="Q49" s="5"/>
      <c r="R49" s="5"/>
      <c r="S49" s="5"/>
      <c r="T49" s="5"/>
      <c r="U49" s="5"/>
      <c r="V49" s="5"/>
      <c r="W49" s="5"/>
      <c r="X49" s="5"/>
      <c r="Y49" s="5"/>
      <c r="Z49" s="5"/>
      <c r="AA49" s="5"/>
      <c r="AB49" s="5"/>
    </row>
    <row r="50" ht="15.75" customHeight="1">
      <c r="A50" s="5"/>
      <c r="B50" s="173"/>
      <c r="C50" s="191"/>
      <c r="D50" s="5"/>
      <c r="E50" s="5"/>
      <c r="F50" s="5"/>
      <c r="G50" s="5"/>
      <c r="H50" s="5"/>
      <c r="I50" s="5"/>
      <c r="J50" s="5"/>
      <c r="K50" s="5"/>
      <c r="L50" s="5"/>
      <c r="M50" s="5"/>
      <c r="N50" s="5"/>
      <c r="O50" s="5"/>
      <c r="P50" s="5"/>
      <c r="Q50" s="5"/>
      <c r="R50" s="5"/>
      <c r="S50" s="5"/>
      <c r="T50" s="5"/>
      <c r="U50" s="5"/>
      <c r="V50" s="5"/>
      <c r="W50" s="5"/>
      <c r="X50" s="5"/>
      <c r="Y50" s="5"/>
      <c r="Z50" s="5"/>
      <c r="AA50" s="5"/>
      <c r="AB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sheetData>
  <mergeCells count="9">
    <mergeCell ref="M25:N25"/>
    <mergeCell ref="M26:N26"/>
    <mergeCell ref="B6:I8"/>
    <mergeCell ref="M20:N20"/>
    <mergeCell ref="M21:N21"/>
    <mergeCell ref="M22:N22"/>
    <mergeCell ref="M23:N23"/>
    <mergeCell ref="M24:N24"/>
    <mergeCell ref="B25:I27"/>
  </mergeCells>
  <conditionalFormatting sqref="B11:I39">
    <cfRule type="cellIs" dxfId="0" priority="1" operator="equal">
      <formula>0</formula>
    </cfRule>
  </conditionalFormatting>
  <conditionalFormatting sqref="B11:I39">
    <cfRule type="expression" dxfId="0" priority="2">
      <formula>ISERROR(B11)</formula>
    </cfRule>
  </conditionalFormatting>
  <hyperlinks>
    <hyperlink display="Intro" location="Intro!A1" ref="M21"/>
    <hyperlink display="Email Data Input" location="Email Data Input!A1" ref="M22"/>
    <hyperlink display="Summary" location="Summary!A1" ref="M23"/>
    <hyperlink display="Industry Benchmarks" location="Industry Benchmarks!A1" ref="M24"/>
    <hyperlink display="Opens" location="Opens!A1" ref="M25"/>
    <hyperlink display="Click Data Input" location="Click Data Input!A1" ref="M26"/>
  </hyperlink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2018-08-02T20:38:10Z</dcterms:created>
  <dc:creator>stuart.mclachlan@bananatag.com</dc:creator>
</cp:coreProperties>
</file>